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811" firstSheet="1" activeTab="1"/>
  </bookViews>
  <sheets>
    <sheet name="mau3b" sheetId="1" state="hidden" r:id="rId1"/>
    <sheet name="TH" sheetId="2" r:id="rId2"/>
    <sheet name="D_X" sheetId="3" state="hidden" r:id="rId3"/>
    <sheet name="D_CD" sheetId="4" state="hidden" r:id="rId4"/>
    <sheet name="D_KTR" sheetId="5" state="hidden" r:id="rId5"/>
    <sheet name="C_X2" sheetId="6" state="hidden" r:id="rId6"/>
    <sheet name="C_CD2" sheetId="7" state="hidden" r:id="rId7"/>
    <sheet name="C_CN2" sheetId="8" state="hidden" r:id="rId8"/>
    <sheet name="C_HT2" sheetId="9" state="hidden" r:id="rId9"/>
    <sheet name="C_KT2" sheetId="10" state="hidden" r:id="rId10"/>
    <sheet name="C_KX2" sheetId="11" state="hidden" r:id="rId11"/>
    <sheet name="C_QT2" sheetId="12" state="hidden" r:id="rId12"/>
    <sheet name="C_TH" sheetId="13" state="hidden" r:id="rId13"/>
    <sheet name="C-DK" sheetId="14" state="hidden" r:id="rId14"/>
    <sheet name="T_X2" sheetId="15" state="hidden" r:id="rId15"/>
    <sheet name="T_X" sheetId="16" state="hidden" r:id="rId16"/>
    <sheet name="T_TK" sheetId="17" state="hidden" r:id="rId17"/>
    <sheet name="T_KT" sheetId="18" state="hidden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Fill" localSheetId="4" hidden="1">#REF!</definedName>
    <definedName name="_Fill" hidden="1">#REF!</definedName>
    <definedName name="aaa" localSheetId="4">'[2]thi-tgian'!#REF!</definedName>
    <definedName name="aaa">'[2]thi-tgian'!#REF!</definedName>
    <definedName name="bh" localSheetId="4">'[2]thi-tgian'!$F$1:$F$10</definedName>
    <definedName name="bh">'[3]thi-tgian'!$F$1:$F$10</definedName>
    <definedName name="cd_lt_xddd" localSheetId="4">'[8]Du lieu'!$A$5:$H$36</definedName>
    <definedName name="cd_lt_xddd">'[4]Du lieu'!$A$5:$H$36</definedName>
    <definedName name="cd_xddd" localSheetId="4">'[10]Du lieu'!$A$5:$H$58</definedName>
    <definedName name="cd_xddd">'[5]Du lieu'!$A$5:$H$58</definedName>
    <definedName name="cv">'[6]gvl'!$N$17</definedName>
    <definedName name="dd1x2">'[6]gvl'!$N$9</definedName>
    <definedName name="hthucthi" localSheetId="4">'[2]thi-tgian'!$A$2:$A$17</definedName>
    <definedName name="hthucthi">'[3]thi-tgian'!$A$2:$A$17</definedName>
    <definedName name="mbh" localSheetId="4">'[2]thi-tgian'!#REF!</definedName>
    <definedName name="mbh">'[2]thi-tgian'!#REF!</definedName>
    <definedName name="nuoc">'[6]gvl'!$N$38</definedName>
    <definedName name="_xlnm.Print_Area" localSheetId="16">'T_TK'!$A$1:$S$59</definedName>
    <definedName name="_xlnm.Print_Area" localSheetId="1">'TH'!$A$1:$W$150</definedName>
    <definedName name="_xlnm.Print_Titles" localSheetId="6">'C_CD2'!$5:$7</definedName>
    <definedName name="_xlnm.Print_Titles" localSheetId="7">'C_CN2'!$5:$7</definedName>
    <definedName name="_xlnm.Print_Titles" localSheetId="8">'C_HT2'!$5:$7</definedName>
    <definedName name="_xlnm.Print_Titles" localSheetId="9">'C_KT2'!$5:$7</definedName>
    <definedName name="_xlnm.Print_Titles" localSheetId="10">'C_KX2'!$5:$7</definedName>
    <definedName name="_xlnm.Print_Titles" localSheetId="11">'C_QT2'!$5:$7</definedName>
    <definedName name="_xlnm.Print_Titles" localSheetId="12">'C_TH'!$5:$7</definedName>
    <definedName name="_xlnm.Print_Titles" localSheetId="5">'C_X2'!$5:$7</definedName>
    <definedName name="_xlnm.Print_Titles" localSheetId="13">'C-DK'!$5:$7</definedName>
    <definedName name="_xlnm.Print_Titles" localSheetId="3">'D_CD'!$5:$7</definedName>
    <definedName name="_xlnm.Print_Titles" localSheetId="4">'D_KTR'!$5:$7</definedName>
    <definedName name="_xlnm.Print_Titles" localSheetId="2">'D_X'!$5:$7</definedName>
    <definedName name="_xlnm.Print_Titles" localSheetId="0">'mau3b'!$5:$7</definedName>
    <definedName name="_xlnm.Print_Titles" localSheetId="17">'T_KT'!$6:$8</definedName>
    <definedName name="_xlnm.Print_Titles" localSheetId="16">'T_TK'!$6:$8</definedName>
    <definedName name="_xlnm.Print_Titles" localSheetId="15">'T_X'!$6:$8</definedName>
    <definedName name="_xlnm.Print_Titles" localSheetId="14">'T_X2'!$5:$7</definedName>
    <definedName name="_xlnm.Print_Titles" localSheetId="1">'TH'!$4:$6</definedName>
    <definedName name="qc" localSheetId="4">'[2]thi-tgian'!$E$1:$E$10</definedName>
    <definedName name="qc">'[3]thi-tgian'!$E$1:$E$10</definedName>
    <definedName name="tc_xdctn" localSheetId="4">'[9]Du lieu'!$A$7:$I$45</definedName>
    <definedName name="tc_xdctn">'[7]Du lieu'!$A$7:$I$45</definedName>
    <definedName name="tgian" localSheetId="4">'[2]thi-tgian'!$D$2:$D$17</definedName>
    <definedName name="tgian">'[3]thi-tgian'!$D$2:$D$17</definedName>
    <definedName name="xm">'[6]gvl'!$N$16</definedName>
  </definedNames>
  <calcPr fullCalcOnLoad="1"/>
</workbook>
</file>

<file path=xl/sharedStrings.xml><?xml version="1.0" encoding="utf-8"?>
<sst xmlns="http://schemas.openxmlformats.org/spreadsheetml/2006/main" count="1620" uniqueCount="582">
  <si>
    <t>TC</t>
  </si>
  <si>
    <t>STT</t>
  </si>
  <si>
    <t>Học kỳ 1</t>
  </si>
  <si>
    <t>Học kỳ 2</t>
  </si>
  <si>
    <t>Học kỳ 3</t>
  </si>
  <si>
    <t>Học kỳ 4</t>
  </si>
  <si>
    <t>Học kỳ 5</t>
  </si>
  <si>
    <t>Học kỳ 6</t>
  </si>
  <si>
    <t>Học kỳ 7</t>
  </si>
  <si>
    <t>Học kỳ 8</t>
  </si>
  <si>
    <t>Học kỳ 9</t>
  </si>
  <si>
    <t>Học kỳ 10</t>
  </si>
  <si>
    <t>TÊN MÔN HỌC</t>
  </si>
  <si>
    <t>LỚP</t>
  </si>
  <si>
    <t>TỔNG</t>
  </si>
  <si>
    <t>KHOA
(ĐỀ XUẤT)</t>
  </si>
  <si>
    <t>KÝ HIỆU
LỚP HỌC LẠI</t>
  </si>
  <si>
    <t>PHÒNG QUẢN LÝ ĐÀO TẠO</t>
  </si>
  <si>
    <t>BAN GIÁM HIỆU</t>
  </si>
  <si>
    <t>Duyệt</t>
  </si>
  <si>
    <t>HL-mau 3b</t>
  </si>
  <si>
    <t>P.QLĐT</t>
  </si>
  <si>
    <t>MÃ 
MÔN HỌC</t>
  </si>
  <si>
    <t>(Số lượng HS-SV đăng ký học lại)</t>
  </si>
  <si>
    <t>TỔNG HỢP  - DANH SÁCH ĐĂNG KÝ HỌC LẠI, HK…., NĂM HỌC……………..</t>
  </si>
  <si>
    <t>KHOA ………….</t>
  </si>
  <si>
    <t>Phú Yên, ngày…...tháng…..năm …….</t>
  </si>
  <si>
    <t>BẬC:……………………………………………………………………</t>
  </si>
  <si>
    <t>NGÀNH: ………………………………………………………………</t>
  </si>
  <si>
    <t>KHOA:   ………………………………………………………………</t>
  </si>
  <si>
    <t>Lớp 1</t>
  </si>
  <si>
    <t>Lớp 2</t>
  </si>
  <si>
    <t>Lớp 3</t>
  </si>
  <si>
    <t>Lớp 4</t>
  </si>
  <si>
    <t>Lớp 5</t>
  </si>
  <si>
    <t>Lớp 6</t>
  </si>
  <si>
    <t>Lớp 7</t>
  </si>
  <si>
    <t>Lớp 8</t>
  </si>
  <si>
    <t>…</t>
  </si>
  <si>
    <t>….</t>
  </si>
  <si>
    <t>KHOA</t>
  </si>
  <si>
    <t>TRƯỜNG</t>
  </si>
  <si>
    <t>POL21002</t>
  </si>
  <si>
    <t>BAS21001</t>
  </si>
  <si>
    <t>BAS21014</t>
  </si>
  <si>
    <t>FLI21006</t>
  </si>
  <si>
    <t>FLI21001</t>
  </si>
  <si>
    <t>ECO21005</t>
  </si>
  <si>
    <t>POL21003</t>
  </si>
  <si>
    <t>BAS21002</t>
  </si>
  <si>
    <t>BAS21015</t>
  </si>
  <si>
    <t>FLI21002</t>
  </si>
  <si>
    <t>BAS21011</t>
  </si>
  <si>
    <t>BAS21009</t>
  </si>
  <si>
    <t>POL22004</t>
  </si>
  <si>
    <t>ECO22003</t>
  </si>
  <si>
    <t>BAS21003</t>
  </si>
  <si>
    <t>FLI22003</t>
  </si>
  <si>
    <t>UIT22004</t>
  </si>
  <si>
    <t>ARC21023</t>
  </si>
  <si>
    <t>CON22002</t>
  </si>
  <si>
    <t>UIT22002</t>
  </si>
  <si>
    <t>POL22001</t>
  </si>
  <si>
    <t>BAS22011</t>
  </si>
  <si>
    <t>FLI22004</t>
  </si>
  <si>
    <t>CON22003</t>
  </si>
  <si>
    <t>UIT22006</t>
  </si>
  <si>
    <t>CON22037</t>
  </si>
  <si>
    <t>ARC22055</t>
  </si>
  <si>
    <t>UIT22007</t>
  </si>
  <si>
    <t>Những NLCB của CN Mác-Lênin 1</t>
  </si>
  <si>
    <t>Giải tích 1</t>
  </si>
  <si>
    <t>Vật lý đại cương 1</t>
  </si>
  <si>
    <t>Tin học đại cương</t>
  </si>
  <si>
    <t>Anh văn 1</t>
  </si>
  <si>
    <t>Pháp luật đại cương</t>
  </si>
  <si>
    <t>Đại số tuyến tính</t>
  </si>
  <si>
    <t>Vật lý đại cương 2</t>
  </si>
  <si>
    <t>Anh văn 2</t>
  </si>
  <si>
    <t>Hóa học đại cương</t>
  </si>
  <si>
    <t>Giáo dục thể chất 2</t>
  </si>
  <si>
    <t>Tư tưởng Hồ Chí Minh</t>
  </si>
  <si>
    <t>Kỹ năng giao tiếp và làm việc nhóm</t>
  </si>
  <si>
    <t>Giải tích 2</t>
  </si>
  <si>
    <t>Anh văn 3</t>
  </si>
  <si>
    <t>Môi trường trong xây dựng</t>
  </si>
  <si>
    <t>Hình học họa hình</t>
  </si>
  <si>
    <t>Cơ học cơ sở 1</t>
  </si>
  <si>
    <t>Kỹ thuật điện</t>
  </si>
  <si>
    <t>Xác xuất thống kê</t>
  </si>
  <si>
    <t>Anh văn chuyên ngành</t>
  </si>
  <si>
    <t>Cơ học cơ sở 2</t>
  </si>
  <si>
    <t>Thủy lực</t>
  </si>
  <si>
    <t>Sức bền vật liệu 1</t>
  </si>
  <si>
    <t>Vẽ kỹ thuật</t>
  </si>
  <si>
    <t>Trắc địa</t>
  </si>
  <si>
    <t>BAS21012</t>
  </si>
  <si>
    <t>ARC21024</t>
  </si>
  <si>
    <t>ARC21033</t>
  </si>
  <si>
    <t>Toán A1</t>
  </si>
  <si>
    <t>ARC21027</t>
  </si>
  <si>
    <t>BAS21013</t>
  </si>
  <si>
    <t>ARC21034</t>
  </si>
  <si>
    <t>ARC21044</t>
  </si>
  <si>
    <t>Kiến trúc nhập môn</t>
  </si>
  <si>
    <t>Toán A2</t>
  </si>
  <si>
    <t>Phương pháp thể hiện kiến trúc</t>
  </si>
  <si>
    <t>ARC22035</t>
  </si>
  <si>
    <t>Cấu tạo kiến trúc 1</t>
  </si>
  <si>
    <t>ARC22036</t>
  </si>
  <si>
    <t>ARC22013</t>
  </si>
  <si>
    <t>Vật liệu xây dựng</t>
  </si>
  <si>
    <t>BAS31001</t>
  </si>
  <si>
    <t>BAS31004</t>
  </si>
  <si>
    <t>BAS31011</t>
  </si>
  <si>
    <t>POL31001</t>
  </si>
  <si>
    <t>Toán cao cấp A1</t>
  </si>
  <si>
    <t>Giáo dục quốc phòng P1</t>
  </si>
  <si>
    <t>Giáo dục quốc phòng P2</t>
  </si>
  <si>
    <t>Giáo dục thể chất P2</t>
  </si>
  <si>
    <t>Những NLCB của CN Mác-Lênin</t>
  </si>
  <si>
    <t>BAS31003</t>
  </si>
  <si>
    <t>BAS31002</t>
  </si>
  <si>
    <t>ARC31001</t>
  </si>
  <si>
    <t>CON31001</t>
  </si>
  <si>
    <t>CON31002</t>
  </si>
  <si>
    <t>Vật lý đại cương</t>
  </si>
  <si>
    <t>Toán cao cấp A2</t>
  </si>
  <si>
    <t>Hình họa-Vẽ kỹ thuật</t>
  </si>
  <si>
    <t>Cơ học công trình 1</t>
  </si>
  <si>
    <t>POL32001</t>
  </si>
  <si>
    <t>ARC32001</t>
  </si>
  <si>
    <t>CON32001</t>
  </si>
  <si>
    <t>FLI32001</t>
  </si>
  <si>
    <t>CON32002</t>
  </si>
  <si>
    <t>CON32004</t>
  </si>
  <si>
    <t>Cấu tạo kiến trúc</t>
  </si>
  <si>
    <t>Cơ học công trình 2</t>
  </si>
  <si>
    <t>Địa kỹ thuật</t>
  </si>
  <si>
    <t>Kết cấu BTCT 1</t>
  </si>
  <si>
    <t>CON32005</t>
  </si>
  <si>
    <t>UIT32003</t>
  </si>
  <si>
    <t>FLI32002</t>
  </si>
  <si>
    <t>CON32007</t>
  </si>
  <si>
    <t>Nền móng</t>
  </si>
  <si>
    <t>Autocad</t>
  </si>
  <si>
    <t>Anh van 2</t>
  </si>
  <si>
    <t>Điện kỹ thuật</t>
  </si>
  <si>
    <t>Kết cấu BTCT 2</t>
  </si>
  <si>
    <t>POL33001</t>
  </si>
  <si>
    <t>CON33005</t>
  </si>
  <si>
    <t>UIT33014</t>
  </si>
  <si>
    <t>ARC33003</t>
  </si>
  <si>
    <t>CON33008</t>
  </si>
  <si>
    <t>Đường lối CM của ĐCS Việt Nam</t>
  </si>
  <si>
    <t>Đồ án Kết cấu BTCT</t>
  </si>
  <si>
    <t>Cấp thoát nước</t>
  </si>
  <si>
    <t>Dự toán</t>
  </si>
  <si>
    <t>Kỹ thuật thi công 1</t>
  </si>
  <si>
    <t>Kết cấu thép</t>
  </si>
  <si>
    <t>Đồ án Kỹ thuật thi công</t>
  </si>
  <si>
    <t>CON33007</t>
  </si>
  <si>
    <t>CON33009</t>
  </si>
  <si>
    <t>CON33010</t>
  </si>
  <si>
    <t>CON33002</t>
  </si>
  <si>
    <t>ECO33038</t>
  </si>
  <si>
    <t>Kỹ thuật thi công 2</t>
  </si>
  <si>
    <t>Tổ chức thi công</t>
  </si>
  <si>
    <t>Đồ án Tổ chức thi công</t>
  </si>
  <si>
    <t>Thực hành TK kết cấu công trình</t>
  </si>
  <si>
    <t>Pháp luật ĐC&amp; Pháp luật XD</t>
  </si>
  <si>
    <t>Thực tập tốt nghiệp</t>
  </si>
  <si>
    <t>Kỹ thuật và tổ chức thi công</t>
  </si>
  <si>
    <t>UIT32010</t>
  </si>
  <si>
    <t>UIT32011</t>
  </si>
  <si>
    <t>UIT32012</t>
  </si>
  <si>
    <t>Thuỷ lực-Thủy văn</t>
  </si>
  <si>
    <t>Kết cấu BTCT</t>
  </si>
  <si>
    <t>UIT32015</t>
  </si>
  <si>
    <t>Thiết kế cầu BTCT</t>
  </si>
  <si>
    <t>UIT33019</t>
  </si>
  <si>
    <t>UIT33021</t>
  </si>
  <si>
    <t>Thiết kế đường ô tô</t>
  </si>
  <si>
    <t>TỔNG CỘNG</t>
  </si>
  <si>
    <t>CON32008</t>
  </si>
  <si>
    <t>UIT32002</t>
  </si>
  <si>
    <t>UIT32006</t>
  </si>
  <si>
    <t>UIT32007</t>
  </si>
  <si>
    <t>Công trình thu nước - Trạm bơm</t>
  </si>
  <si>
    <t>Cấp thoát nước trong công trình</t>
  </si>
  <si>
    <t>UIT33031</t>
  </si>
  <si>
    <t>Cấp thoát nước đô thị</t>
  </si>
  <si>
    <t>Marketing căn bản</t>
  </si>
  <si>
    <t>BAS31007</t>
  </si>
  <si>
    <t>BAS31008</t>
  </si>
  <si>
    <t>ECO31003</t>
  </si>
  <si>
    <t>ECO31004</t>
  </si>
  <si>
    <t>Qui hoạch tuyến tính</t>
  </si>
  <si>
    <t>Xác suất thống kê</t>
  </si>
  <si>
    <t>Nguyên lý kế toán</t>
  </si>
  <si>
    <t>Nguyên lý thống kê</t>
  </si>
  <si>
    <t>ECO32002</t>
  </si>
  <si>
    <t>ECO32004</t>
  </si>
  <si>
    <t>ECO32005</t>
  </si>
  <si>
    <t>Tài chính-Tiền tệ</t>
  </si>
  <si>
    <t>Tài chính doanh nghiệp</t>
  </si>
  <si>
    <t>Thống kê doanh nghiệp</t>
  </si>
  <si>
    <t>Kế toán tài chính 1</t>
  </si>
  <si>
    <t>ECO32010</t>
  </si>
  <si>
    <t>ECO32011</t>
  </si>
  <si>
    <t>Kế toán tài chính 2</t>
  </si>
  <si>
    <t>Quản trị tài chính</t>
  </si>
  <si>
    <t>Kế toán quản trị</t>
  </si>
  <si>
    <t>Soạn thảo văn bản</t>
  </si>
  <si>
    <t>ECO33004</t>
  </si>
  <si>
    <t>Kế toán máy</t>
  </si>
  <si>
    <t>Phân tích hoạt động kinh tế</t>
  </si>
  <si>
    <t>Kế toán hành chính sự nghiệp</t>
  </si>
  <si>
    <t>Quản trị doanh nghiệp</t>
  </si>
  <si>
    <t>ECO32025</t>
  </si>
  <si>
    <t>Nghiên cứu tiếp thị</t>
  </si>
  <si>
    <t>CON41001</t>
  </si>
  <si>
    <t>ARC41001</t>
  </si>
  <si>
    <t>ARC41002</t>
  </si>
  <si>
    <t>ARC41003</t>
  </si>
  <si>
    <t>FLI41002</t>
  </si>
  <si>
    <t>CON41002</t>
  </si>
  <si>
    <t>CON41003</t>
  </si>
  <si>
    <t>Hình họa</t>
  </si>
  <si>
    <t>Đồ án Vẽ kỹ thuật</t>
  </si>
  <si>
    <t>Cơ lý thuyết</t>
  </si>
  <si>
    <t>Sức bền vật liệu</t>
  </si>
  <si>
    <t>FLI41001</t>
  </si>
  <si>
    <t>CON41004</t>
  </si>
  <si>
    <t>BAS41001</t>
  </si>
  <si>
    <t>BAS41002</t>
  </si>
  <si>
    <t>ECO41002</t>
  </si>
  <si>
    <t>POL41001</t>
  </si>
  <si>
    <t>ARC41007</t>
  </si>
  <si>
    <t>ARC41006</t>
  </si>
  <si>
    <t>UIT41004</t>
  </si>
  <si>
    <t>BAS41003</t>
  </si>
  <si>
    <t>Cơ học kết cấu</t>
  </si>
  <si>
    <t>Giáo dục pháp luật</t>
  </si>
  <si>
    <t>Chính trị</t>
  </si>
  <si>
    <t>Đồ án Cấu tạo kiến trúc 1</t>
  </si>
  <si>
    <t>Giáo dục thể chất</t>
  </si>
  <si>
    <t>UIT42002</t>
  </si>
  <si>
    <t>CON42001</t>
  </si>
  <si>
    <t>ARC42014</t>
  </si>
  <si>
    <t>ARC42015</t>
  </si>
  <si>
    <t>UIT42012</t>
  </si>
  <si>
    <t>VOG42001</t>
  </si>
  <si>
    <t>ARC42006</t>
  </si>
  <si>
    <t>CON42003</t>
  </si>
  <si>
    <t>CON42002</t>
  </si>
  <si>
    <t>Kết cấu xây dựng</t>
  </si>
  <si>
    <t>Nguyên lý thiết kế kiến trúc</t>
  </si>
  <si>
    <t>Đồ án Thiết kế kiến trúc</t>
  </si>
  <si>
    <t>Cấp thoát nước và môi trường</t>
  </si>
  <si>
    <t>Thực tập tay nghề công nhân</t>
  </si>
  <si>
    <t>ARC42016</t>
  </si>
  <si>
    <t>CON42004</t>
  </si>
  <si>
    <t>CON42005</t>
  </si>
  <si>
    <t>ARC42005</t>
  </si>
  <si>
    <t>CON42006</t>
  </si>
  <si>
    <t>CON42007</t>
  </si>
  <si>
    <t>CON42008</t>
  </si>
  <si>
    <t>ECO41011</t>
  </si>
  <si>
    <t>CON42009</t>
  </si>
  <si>
    <t>POL42001</t>
  </si>
  <si>
    <t>CON42010</t>
  </si>
  <si>
    <t>CON42014</t>
  </si>
  <si>
    <t>Can họa</t>
  </si>
  <si>
    <t>An toàn lao động</t>
  </si>
  <si>
    <t>Quản lý xây dựng</t>
  </si>
  <si>
    <t>Thi TN Chính trị</t>
  </si>
  <si>
    <t>Thi TN lý thuyết SBVL, KCXD</t>
  </si>
  <si>
    <t>Thi TN thực hành KT&amp;TCTC</t>
  </si>
  <si>
    <t>CON41005</t>
  </si>
  <si>
    <t>FLI41004</t>
  </si>
  <si>
    <t>FLI41005</t>
  </si>
  <si>
    <t>ARC41004</t>
  </si>
  <si>
    <t>ARC41005</t>
  </si>
  <si>
    <t>ECO41010</t>
  </si>
  <si>
    <t>Diễn họa kiến trúc</t>
  </si>
  <si>
    <t>ARC42001</t>
  </si>
  <si>
    <t>CON42012</t>
  </si>
  <si>
    <t>ARC42003</t>
  </si>
  <si>
    <t>ARC42002</t>
  </si>
  <si>
    <t>ARC42004</t>
  </si>
  <si>
    <t>VOG42003</t>
  </si>
  <si>
    <t>Cấu tạo kiến trúc 2</t>
  </si>
  <si>
    <t>Đồ họa kiến trúc</t>
  </si>
  <si>
    <t>Đồ án Cấu tạo kiến trúc 2</t>
  </si>
  <si>
    <t>Đồ án Đồ họa kiến trúc</t>
  </si>
  <si>
    <t>ARC42007</t>
  </si>
  <si>
    <t>ARC42009</t>
  </si>
  <si>
    <t>ARC42010</t>
  </si>
  <si>
    <t>ARC42008</t>
  </si>
  <si>
    <t>ARC42012</t>
  </si>
  <si>
    <t>ARC42011</t>
  </si>
  <si>
    <t>ARC42013</t>
  </si>
  <si>
    <t>ARC42018</t>
  </si>
  <si>
    <t>Thiết kế kiến trúc</t>
  </si>
  <si>
    <t>Trang thiết bị công trình</t>
  </si>
  <si>
    <t>Thiết kế qui hoạch</t>
  </si>
  <si>
    <t>Thực tập vẽ trên máy nâng cao</t>
  </si>
  <si>
    <t>Tốt nghiệp Cơ sở: LT môn TK kiến trúc</t>
  </si>
  <si>
    <t>Tốt nghiệp Chuyên ngành: TH môn ĐA tổng hợp</t>
  </si>
  <si>
    <t>ECO41001</t>
  </si>
  <si>
    <t>ECO41003</t>
  </si>
  <si>
    <t>ECO41004</t>
  </si>
  <si>
    <t>POL41002</t>
  </si>
  <si>
    <t>ECO41005</t>
  </si>
  <si>
    <t>ECO41006</t>
  </si>
  <si>
    <t>ECO41007</t>
  </si>
  <si>
    <t>ECO42001</t>
  </si>
  <si>
    <t>Kinh tế chính trị</t>
  </si>
  <si>
    <t>Kế toán doanh nghiệp 1</t>
  </si>
  <si>
    <t>ECO42003</t>
  </si>
  <si>
    <t>ECO42008</t>
  </si>
  <si>
    <t>ECO42005</t>
  </si>
  <si>
    <t>ECO41009</t>
  </si>
  <si>
    <t>ECO42007</t>
  </si>
  <si>
    <t>ECO42004</t>
  </si>
  <si>
    <t>ECO42002</t>
  </si>
  <si>
    <t>ECO42010</t>
  </si>
  <si>
    <t>ECO41008</t>
  </si>
  <si>
    <t>Kế toán doanh nghiệp 2</t>
  </si>
  <si>
    <t>Luật thương mại</t>
  </si>
  <si>
    <t>Kế toán thuế</t>
  </si>
  <si>
    <t>Bài tập thực hành KTDN 2</t>
  </si>
  <si>
    <t>Bài tập thực hành KTDN 1</t>
  </si>
  <si>
    <t>Bài tập thực hành KT máy</t>
  </si>
  <si>
    <t>ECO42012</t>
  </si>
  <si>
    <t>ECO42014</t>
  </si>
  <si>
    <t>ECO42009</t>
  </si>
  <si>
    <t>ECO42011</t>
  </si>
  <si>
    <t>ECO42015</t>
  </si>
  <si>
    <t>ECO42006</t>
  </si>
  <si>
    <t>Tốt nghiệp Chuyên ngành: TH môn KTDN1,2</t>
  </si>
  <si>
    <t>Kế toán doanh nghiệp 3</t>
  </si>
  <si>
    <t>Tốt nghiệp Cơ sở: LT môn NLKT, KTDN1,2</t>
  </si>
  <si>
    <t>D-X</t>
  </si>
  <si>
    <t>D-KTR</t>
  </si>
  <si>
    <t>C-X</t>
  </si>
  <si>
    <t>C-CĐ</t>
  </si>
  <si>
    <t>C-CN</t>
  </si>
  <si>
    <t>C-HT</t>
  </si>
  <si>
    <t>C-KT</t>
  </si>
  <si>
    <t>C-KX</t>
  </si>
  <si>
    <t>C-QT</t>
  </si>
  <si>
    <t>T-X</t>
  </si>
  <si>
    <t>T-TK</t>
  </si>
  <si>
    <t>T-KT</t>
  </si>
  <si>
    <t>BAS21019</t>
  </si>
  <si>
    <t>FLI21007</t>
  </si>
  <si>
    <t>Kỹ năng GT và làm việc nhóm</t>
  </si>
  <si>
    <t>Đường lối CM của ĐCSVN</t>
  </si>
  <si>
    <t>CON23010</t>
  </si>
  <si>
    <t>Địa chất công trình</t>
  </si>
  <si>
    <t>CON23038</t>
  </si>
  <si>
    <t>Sức bền vật liệu 2</t>
  </si>
  <si>
    <t>CON23006</t>
  </si>
  <si>
    <t>Cơ học kết cấu 1</t>
  </si>
  <si>
    <t>CON23049</t>
  </si>
  <si>
    <t>CON23005</t>
  </si>
  <si>
    <t>Cơ học đất</t>
  </si>
  <si>
    <t>CON23051</t>
  </si>
  <si>
    <t>Cơ học kết cấu 2</t>
  </si>
  <si>
    <t>CON23018</t>
  </si>
  <si>
    <t>Động lực học công trình</t>
  </si>
  <si>
    <t>Pháp luật xây dựng</t>
  </si>
  <si>
    <t>D-CD</t>
  </si>
  <si>
    <t>ECO31008</t>
  </si>
  <si>
    <t>Pháp luật ĐC</t>
  </si>
  <si>
    <t>ECO32030</t>
  </si>
  <si>
    <t>KHOA:   KỸ THUẬT HẠ TẦNG ĐÔ THỊ</t>
  </si>
  <si>
    <t>BẬC: CAO ĐẲNG</t>
  </si>
  <si>
    <t>NGÀNH: CÔNG NGHỆ KỸ THUẬT TÀI NGUYÊN NƯỚC</t>
  </si>
  <si>
    <t>C10CN</t>
  </si>
  <si>
    <t>C11CN</t>
  </si>
  <si>
    <t>C13CN</t>
  </si>
  <si>
    <t>NGÀNH: KỸ THUẬT HẠ TẦNG</t>
  </si>
  <si>
    <t>C10HT</t>
  </si>
  <si>
    <t>C11HT</t>
  </si>
  <si>
    <t>C12HT</t>
  </si>
  <si>
    <t>C13HT</t>
  </si>
  <si>
    <t>C12QT</t>
  </si>
  <si>
    <t>C13QT</t>
  </si>
  <si>
    <t>TỔNG HỢP  - DANH SÁCH ĐĂNG KÝ HỌC LẠI, HK I, NĂM HỌC 2014 - 2015..</t>
  </si>
  <si>
    <t>T12KT</t>
  </si>
  <si>
    <t>TỔNG HỢP  - DANH SÁCH ĐĂNG KÝ HỌC LẠI, HK I, NĂM HỌC 2014 - 2015</t>
  </si>
  <si>
    <t>KHOA:   KIẾN TRÚC</t>
  </si>
  <si>
    <t>NGÀNH: KIẾN TRÚC</t>
  </si>
  <si>
    <t>BẬC: TRUNG CẤP CHUYÊN NGHIỆP</t>
  </si>
  <si>
    <t>NGÀNH: THIẾT KẾ KIẾN TRÚC</t>
  </si>
  <si>
    <t>KHOA KIẾN TRÚC</t>
  </si>
  <si>
    <t>Khác</t>
  </si>
  <si>
    <t>T13X1</t>
  </si>
  <si>
    <t>KHOA: XÂY DỰNG</t>
  </si>
  <si>
    <t>BẬC:ĐẠI HỌC</t>
  </si>
  <si>
    <t>NGÀNH: XÂY DỰNG DÂN DỤNG VÀ CÔNG NGHIỆP</t>
  </si>
  <si>
    <t>STT
Lớp</t>
  </si>
  <si>
    <t>NLCB của CN Mác-Lênin 1</t>
  </si>
  <si>
    <t>NLCB của CN Mác-Lênin 2</t>
  </si>
  <si>
    <t>TH.Tin học đại cương</t>
  </si>
  <si>
    <t>KHOA XÂY DỰNG</t>
  </si>
  <si>
    <t>ĐẠI HỌC</t>
  </si>
  <si>
    <t>CAO ĐẲNG</t>
  </si>
  <si>
    <t>ARC33002</t>
  </si>
  <si>
    <t>Khoa XD</t>
  </si>
  <si>
    <t>KHOA 
Tổ chức học lại</t>
  </si>
  <si>
    <t>Khoa KTR</t>
  </si>
  <si>
    <t>HL_KXD_VLĐC1</t>
  </si>
  <si>
    <t>D1</t>
  </si>
  <si>
    <t>D2</t>
  </si>
  <si>
    <t>D3</t>
  </si>
  <si>
    <t>D4</t>
  </si>
  <si>
    <t>D5</t>
  </si>
  <si>
    <t>D6</t>
  </si>
  <si>
    <t xml:space="preserve">(Các khoa lập kế tổ chức lớp học phần chi tiết theo danh sách đã được duyệt) </t>
  </si>
  <si>
    <t>FLI41007</t>
  </si>
  <si>
    <t>TỔNG HỢP  - DANH SÁCH ĐĂNG KÝ HỌC LẠI, HK II, NĂM HỌC: 2014-2015</t>
  </si>
  <si>
    <t>C14HT</t>
  </si>
  <si>
    <t>POL31003</t>
  </si>
  <si>
    <t>FLI32004</t>
  </si>
  <si>
    <t>EC031008</t>
  </si>
  <si>
    <t xml:space="preserve">NGÀNH: Công nghệ thôngTin </t>
  </si>
  <si>
    <t>C14TH</t>
  </si>
  <si>
    <t>NGÀNH: Công nghệ kỹ thuật  Điện tử</t>
  </si>
  <si>
    <t>C14DK</t>
  </si>
  <si>
    <t>C14CN</t>
  </si>
  <si>
    <t>C14CĐ</t>
  </si>
  <si>
    <t>C13CĐ</t>
  </si>
  <si>
    <t>C12CĐ1</t>
  </si>
  <si>
    <t>C12CĐ2</t>
  </si>
  <si>
    <t>C11CĐ1</t>
  </si>
  <si>
    <t>C11CĐ2</t>
  </si>
  <si>
    <t>TỔNG HỢP  - DANH SÁCH ĐĂNG KÝ HỌC LẠI, HK2, NĂM HỌC 2014-2015</t>
  </si>
  <si>
    <t>KHOA:  KHOA KINH TẾ</t>
  </si>
  <si>
    <t>NGÀNH: KẾ TOÁN.</t>
  </si>
  <si>
    <t>Z</t>
  </si>
  <si>
    <t>ECO33044</t>
  </si>
  <si>
    <t>Luật kế toán</t>
  </si>
  <si>
    <t>KHÁC</t>
  </si>
  <si>
    <t>NGÀNH: QUẢN TRỊ KINH DOANH.</t>
  </si>
  <si>
    <t>C11QT</t>
  </si>
  <si>
    <t>C14QT</t>
  </si>
  <si>
    <t>NGÀNH:  KINH TẾ XÂY DỰNG.</t>
  </si>
  <si>
    <t>ĐA Kỹ thuật thi công</t>
  </si>
  <si>
    <t>ĐA Tổ chức thi công</t>
  </si>
  <si>
    <t>TỔNG HỢP  - DANH SÁCH ĐĂNG KÝ HỌC LẠI, HK I, NĂM HỌC 2013 - 2014</t>
  </si>
  <si>
    <t>BẬC:CAO ĐẲNG</t>
  </si>
  <si>
    <t>Tổ chức học lại</t>
  </si>
  <si>
    <t>TỔNG HỢP  - DANH SÁCH ĐĂNG KÝ HỌC LẠI, HK II, NĂM HỌC 2014-2015</t>
  </si>
  <si>
    <r>
      <t xml:space="preserve">KHOA: </t>
    </r>
    <r>
      <rPr>
        <b/>
        <sz val="9"/>
        <rFont val="Arial"/>
        <family val="2"/>
      </rPr>
      <t xml:space="preserve">  XÂY DỰNG</t>
    </r>
  </si>
  <si>
    <r>
      <t xml:space="preserve">BẬC: </t>
    </r>
    <r>
      <rPr>
        <b/>
        <sz val="9"/>
        <rFont val="Arial"/>
        <family val="2"/>
      </rPr>
      <t>TRUNG CẤP</t>
    </r>
  </si>
  <si>
    <r>
      <t xml:space="preserve">NGÀNH: </t>
    </r>
    <r>
      <rPr>
        <b/>
        <sz val="9"/>
        <rFont val="Arial"/>
        <family val="2"/>
      </rPr>
      <t xml:space="preserve"> XÂY DỰNG DÂN DỤNG &amp; CÔNG NGHIỆP</t>
    </r>
  </si>
  <si>
    <t>T13X</t>
  </si>
  <si>
    <t>T12X2</t>
  </si>
  <si>
    <t>T12X3</t>
  </si>
  <si>
    <t>T12X4</t>
  </si>
  <si>
    <t>T12X5</t>
  </si>
  <si>
    <t>(SL. HS-SV đăng ký )</t>
  </si>
  <si>
    <t>FLI41003</t>
  </si>
  <si>
    <t>P. KHOA XÂY DỰNG</t>
  </si>
  <si>
    <t>Phạm Ngọc Tân</t>
  </si>
  <si>
    <t>TỔNG HỢP  - DANH SÁCH ĐĂNG KÝ HỌC LẠI, HK 2, NĂM HỌC 2014 - 2015</t>
  </si>
  <si>
    <t>ARC23061</t>
  </si>
  <si>
    <t>TỔNG HỢP  - DANH SÁCH ĐĂNG KÝ HỌC LẠI, HK II, NĂM HỌC 2014 - 2015</t>
  </si>
  <si>
    <t>KHOA: KIẾN TRÚC</t>
  </si>
  <si>
    <t>Phú Yên, ngày…...tháng…..năm 2015</t>
  </si>
  <si>
    <t>ARC33001</t>
  </si>
  <si>
    <t>D7</t>
  </si>
  <si>
    <t>D8</t>
  </si>
  <si>
    <t>HL_KXD_KCBTCT1</t>
  </si>
  <si>
    <t>Ghi chú:</t>
  </si>
  <si>
    <t>UIT33026</t>
  </si>
  <si>
    <t>Mạng điện đô thị</t>
  </si>
  <si>
    <t>CON23012</t>
  </si>
  <si>
    <t>ĐA. Kết cấu Bêtông cốt thép 1</t>
  </si>
  <si>
    <t>Kết cấu Bêtông cốt thép 1</t>
  </si>
  <si>
    <t>CON23019</t>
  </si>
  <si>
    <t>CON24020</t>
  </si>
  <si>
    <t>Kết cấu Bêtông cốt thép 2</t>
  </si>
  <si>
    <t>Mỹ thuật 2</t>
  </si>
  <si>
    <t>Mỹ thuật 4</t>
  </si>
  <si>
    <t>ARC23010</t>
  </si>
  <si>
    <t>Đồ án quy hoạch 1</t>
  </si>
  <si>
    <t>Mỹ thuật 1</t>
  </si>
  <si>
    <t>ARC22002</t>
  </si>
  <si>
    <t>Mỹ thuật 3</t>
  </si>
  <si>
    <t>Đồ án thiết kế kiến trúc 2 - nhà ở 1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</si>
  <si>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</si>
  <si>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</si>
  <si>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</si>
  <si>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</si>
  <si>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</si>
  <si>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</si>
  <si>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</si>
  <si>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</si>
  <si>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</si>
  <si>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</si>
  <si>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</si>
  <si>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</si>
  <si>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</si>
  <si>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</si>
  <si>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Đăng ký vào HK 1</t>
  </si>
  <si>
    <t>DANH SÁCH CÁC HỌC PHẦN ĐƯỢC TỔ CHỨC HỌC LẠI, HK HÈ - NĂM HỌC 2014-2015</t>
  </si>
  <si>
    <t>NL Kiến trúc DD&amp;CN</t>
  </si>
  <si>
    <t>ĐA Kết cấu BTCT</t>
  </si>
  <si>
    <t>CON33001</t>
  </si>
  <si>
    <t>CON42015</t>
  </si>
  <si>
    <t>ECO42016</t>
  </si>
  <si>
    <t>CON42016</t>
  </si>
  <si>
    <t>UIT42015</t>
  </si>
  <si>
    <t>TRUNG CẤP</t>
  </si>
  <si>
    <t>Phú Yên, ngày 23 tháng 6 năm 2015</t>
  </si>
  <si>
    <t>Aurtocad</t>
  </si>
  <si>
    <t>C-TH</t>
  </si>
  <si>
    <t>Khoa KTE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</si>
  <si>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</si>
  <si>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</si>
  <si>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</si>
  <si>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</si>
  <si>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</si>
  <si>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</si>
  <si>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</si>
  <si>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</si>
  <si>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</si>
  <si>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</si>
  <si>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</si>
  <si>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</si>
  <si>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</si>
  <si>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</si>
  <si>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</si>
  <si>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</si>
  <si>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HL_KXD_CHKC2</t>
  </si>
  <si>
    <t>HL_KXD_SBVL1</t>
  </si>
  <si>
    <t>HL_KXD_ĐA.KCBTCT1</t>
  </si>
  <si>
    <t>HL_KXD_GTICH1</t>
  </si>
  <si>
    <t>HL_KXD_XSTKE</t>
  </si>
  <si>
    <t>HL_KXD_CHCSO2</t>
  </si>
  <si>
    <t>HL_KXD_TLUC</t>
  </si>
  <si>
    <t>HL_KXD_HHHH</t>
  </si>
  <si>
    <t>HL_KXD_ĐSTTINH</t>
  </si>
  <si>
    <t>HL_KXD_VLĐC2</t>
  </si>
  <si>
    <t>HL_KXD_SBVL2</t>
  </si>
  <si>
    <t>HL_KXD_TDIA</t>
  </si>
  <si>
    <t>HL_KXD_NLML2</t>
  </si>
  <si>
    <t>HL_KXD_CHKC1</t>
  </si>
  <si>
    <t>HL_KXD_AV2</t>
  </si>
  <si>
    <t>HL_KXD_GTICH2</t>
  </si>
  <si>
    <t>HL_KXD_NLML1</t>
  </si>
  <si>
    <t>HL_KXD_CHCSO1</t>
  </si>
  <si>
    <t>HL_KXD_CHDAT</t>
  </si>
  <si>
    <t>HL_KXD_KTDIEN</t>
  </si>
  <si>
    <t>HL_KKTR_TOANA2</t>
  </si>
  <si>
    <t>HL_KKTR_PLĐC</t>
  </si>
  <si>
    <t>HL_KKTR_PPTHKTR</t>
  </si>
  <si>
    <t>HL_KKTR_MTHUAT2</t>
  </si>
  <si>
    <t>HL_KKTR_MTHUAT4</t>
  </si>
  <si>
    <t>HL_KKTR_ĐAQH1</t>
  </si>
  <si>
    <t>HL_KXD_NMONG</t>
  </si>
  <si>
    <t>HL_KXD_CHCTR2</t>
  </si>
  <si>
    <t>HL_KXD_ĐKT</t>
  </si>
  <si>
    <t>HL_KXD_KCBTCT2</t>
  </si>
  <si>
    <t>HL_KXD_TOANA2</t>
  </si>
  <si>
    <t>HL_KXD_HH-VKT</t>
  </si>
  <si>
    <t>HL_KXD_VLĐC</t>
  </si>
  <si>
    <t>HL_KXD_ACAD</t>
  </si>
  <si>
    <t>HL_KXD_CTKTRUC</t>
  </si>
  <si>
    <t>HL_KXD_CHCTR1</t>
  </si>
  <si>
    <t>HL_KKTE_QTTCHINH</t>
  </si>
  <si>
    <t>HL_KKTE_TKDNGHIEP</t>
  </si>
  <si>
    <t>HL_KKTE_KTTC2</t>
  </si>
  <si>
    <t>HL_KKTE_QHTT</t>
  </si>
  <si>
    <t>HL_KXD_ĐA.TCTC</t>
  </si>
  <si>
    <t>HL_KXD_KTTC1</t>
  </si>
  <si>
    <t>Các học phần không mở được lớp SV đăng ký lại vào đợt thông báo học lại HK1, năm học 2015-2016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</si>
</sst>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###\ ###\ ###"/>
    <numFmt numFmtId="173" formatCode="dd"/>
    <numFmt numFmtId="174" formatCode="dd/mm"/>
    <numFmt numFmtId="175" formatCode="0;[Red]0"/>
    <numFmt numFmtId="176" formatCode="&quot;\&quot;#,##0;[Red]&quot;\&quot;\-#,##0"/>
    <numFmt numFmtId="177" formatCode="&quot;\&quot;#,##0.00;[Red]&quot;\&quot;\-#,##0.00"/>
    <numFmt numFmtId="178" formatCode="\$#,##0\ ;\(\$#,##0\)"/>
    <numFmt numFmtId="179" formatCode="&quot;\&quot;#,##0;[Red]&quot;\&quot;&quot;\&quot;\-#,##0"/>
    <numFmt numFmtId="180" formatCode="&quot;\&quot;#,##0.00;[Red]&quot;\&quot;&quot;\&quot;&quot;\&quot;&quot;\&quot;&quot;\&quot;&quot;\&quot;\-#,##0.00"/>
    <numFmt numFmtId="181" formatCode="_(* #,##0_);_(* \(#,##0\);_(* &quot;-&quot;??_);_(@_)"/>
    <numFmt numFmtId="182" formatCode="0.0"/>
    <numFmt numFmtId="183" formatCode="0.0;[Red]0.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#,##0\ &quot;Lt&quot;;\-#,##0\ &quot;Lt&quot;"/>
    <numFmt numFmtId="191" formatCode="#,##0\ &quot;Lt&quot;;[Red]\-#,##0\ &quot;Lt&quot;"/>
    <numFmt numFmtId="192" formatCode="#,##0.00\ &quot;Lt&quot;;\-#,##0.00\ &quot;Lt&quot;"/>
    <numFmt numFmtId="193" formatCode="#,##0.00\ &quot;Lt&quot;;[Red]\-#,##0.00\ &quot;Lt&quot;"/>
    <numFmt numFmtId="194" formatCode="_-* #,##0\ &quot;Lt&quot;_-;\-* #,##0\ &quot;Lt&quot;_-;_-* &quot;-&quot;\ &quot;Lt&quot;_-;_-@_-"/>
    <numFmt numFmtId="195" formatCode="_-* #,##0\ _L_t_-;\-* #,##0\ _L_t_-;_-* &quot;-&quot;\ _L_t_-;_-@_-"/>
    <numFmt numFmtId="196" formatCode="_-* #,##0.00\ &quot;Lt&quot;_-;\-* #,##0.00\ &quot;Lt&quot;_-;_-* &quot;-&quot;??\ &quot;Lt&quot;_-;_-@_-"/>
    <numFmt numFmtId="197" formatCode="_-* #,##0.00\ _L_t_-;\-* #,##0.00\ _L_t_-;_-* &quot;-&quot;??\ _L_t_-;_-@_-"/>
    <numFmt numFmtId="198" formatCode="#,##0.000"/>
    <numFmt numFmtId="199" formatCode="_ * #,##0_)_$_ ;_ * \(#,##0\)_$_ ;_ * &quot;-&quot;??_)_$_ ;_ @_ "/>
    <numFmt numFmtId="200" formatCode="#\ ###\ ###\ ###"/>
    <numFmt numFmtId="201" formatCode="#,##0\ \Ñ\o\à\n\g"/>
    <numFmt numFmtId="202" formatCode="#,##0.0"/>
    <numFmt numFmtId="203" formatCode="#,##0.0000"/>
    <numFmt numFmtId="204" formatCode="#,##0.00000"/>
    <numFmt numFmtId="205" formatCode="#,##0.000000"/>
    <numFmt numFmtId="206" formatCode="_(* #,##0.000_);_(* \(#,##0.000\);_(* &quot;-&quot;??_);_(@_)"/>
    <numFmt numFmtId="207" formatCode="_(* #,##0.0_);_(* \(#,##0.0\);_(* &quot;-&quot;??_);_(@_)"/>
    <numFmt numFmtId="208" formatCode="0.000;[Red]0.000"/>
    <numFmt numFmtId="209" formatCode="\(0\)"/>
    <numFmt numFmtId="210" formatCode="\(\2\)"/>
    <numFmt numFmtId="211" formatCode="\-"/>
    <numFmt numFmtId="212" formatCode="0.00;[Red]0.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-7000000]0"/>
    <numFmt numFmtId="217" formatCode="[$€-2]\ #,##0.00_);[Red]\([$€-2]\ #,##0.00\)"/>
    <numFmt numFmtId="218" formatCode="[$-1010000]d/m/yy;@"/>
    <numFmt numFmtId="219" formatCode="dd/m/yy"/>
    <numFmt numFmtId="220" formatCode="#"/>
    <numFmt numFmtId="221" formatCode="d/m/yy"/>
    <numFmt numFmtId="222" formatCode="[$-409]dddd\,\ mmmm\ dd\,\ yyyy"/>
    <numFmt numFmtId="223" formatCode="00000"/>
    <numFmt numFmtId="224" formatCode="mm/dd/yy;@"/>
  </numFmts>
  <fonts count="72">
    <font>
      <sz val="10"/>
      <name val="Arial"/>
      <family val="0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u val="single"/>
      <sz val="8.5"/>
      <color indexed="36"/>
      <name val="Arial"/>
      <family val="0"/>
    </font>
    <font>
      <sz val="13"/>
      <color indexed="17"/>
      <name val="Times New Roman"/>
      <family val="2"/>
    </font>
    <font>
      <b/>
      <sz val="15"/>
      <color indexed="49"/>
      <name val="Times New Roman"/>
      <family val="2"/>
    </font>
    <font>
      <b/>
      <sz val="13"/>
      <color indexed="49"/>
      <name val="Times New Roman"/>
      <family val="2"/>
    </font>
    <font>
      <b/>
      <sz val="11"/>
      <color indexed="49"/>
      <name val="Times New Roman"/>
      <family val="2"/>
    </font>
    <font>
      <u val="single"/>
      <sz val="8.5"/>
      <color indexed="12"/>
      <name val="Arial"/>
      <family val="0"/>
    </font>
    <font>
      <sz val="13"/>
      <color indexed="54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8"/>
      <name val="Times New Roman"/>
      <family val="2"/>
    </font>
    <font>
      <b/>
      <sz val="18"/>
      <color indexed="49"/>
      <name val="Cambria"/>
      <family val="2"/>
    </font>
    <font>
      <sz val="13"/>
      <color indexed="10"/>
      <name val="Times New Roman"/>
      <family val="2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i/>
      <sz val="8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8"/>
      <color indexed="12"/>
      <name val="Arial"/>
      <family val="0"/>
    </font>
    <font>
      <b/>
      <sz val="8"/>
      <color indexed="12"/>
      <name val="Arial"/>
      <family val="0"/>
    </font>
    <font>
      <b/>
      <sz val="7"/>
      <name val="Arial"/>
      <family val="2"/>
    </font>
    <font>
      <sz val="10"/>
      <name val="Times New Roman"/>
      <family val="0"/>
    </font>
    <font>
      <sz val="8"/>
      <name val="Tahoma"/>
      <family val="0"/>
    </font>
    <font>
      <sz val="8"/>
      <color indexed="10"/>
      <name val="Arial"/>
      <family val="0"/>
    </font>
    <font>
      <b/>
      <sz val="14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b/>
      <i/>
      <sz val="9"/>
      <name val="Arial"/>
      <family val="2"/>
    </font>
    <font>
      <b/>
      <sz val="9"/>
      <color indexed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10"/>
      <name val="Tahoma"/>
      <family val="0"/>
    </font>
    <font>
      <sz val="13"/>
      <name val="Times New Roman"/>
      <family val="1"/>
    </font>
    <font>
      <b/>
      <sz val="13"/>
      <color indexed="12"/>
      <name val="Times New Roman"/>
      <family val="1"/>
    </font>
    <font>
      <b/>
      <sz val="10"/>
      <name val="Times New Roman"/>
      <family val="1"/>
    </font>
    <font>
      <b/>
      <sz val="8"/>
      <color indexed="10"/>
      <name val="Arial"/>
      <family val="2"/>
    </font>
    <font>
      <b/>
      <sz val="14"/>
      <name val="Times New Roman"/>
      <family val="1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10"/>
      <name val="Arial"/>
      <family val="2"/>
    </font>
    <font>
      <sz val="13"/>
      <color indexed="61"/>
      <name val="Times New Roman"/>
      <family val="1"/>
    </font>
    <font>
      <sz val="12"/>
      <color indexed="61"/>
      <name val="Times New Roman"/>
      <family val="1"/>
    </font>
    <font>
      <sz val="10"/>
      <color indexed="12"/>
      <name val="Arial"/>
      <family val="0"/>
    </font>
    <font>
      <i/>
      <sz val="10"/>
      <name val="Arial"/>
      <family val="0"/>
    </font>
    <font>
      <i/>
      <sz val="10"/>
      <color indexed="12"/>
      <name val="Arial"/>
      <family val="0"/>
    </font>
    <font>
      <sz val="12"/>
      <name val="Arial"/>
      <family val="0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i/>
      <sz val="10"/>
      <name val="Arial"/>
      <family val="2"/>
    </font>
    <font>
      <b/>
      <sz val="11"/>
      <color indexed="12"/>
      <name val="Arial"/>
      <family val="2"/>
    </font>
    <font>
      <b/>
      <i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2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5" fillId="0" borderId="0">
      <alignment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7" fillId="0" borderId="0">
      <alignment/>
      <protection/>
    </xf>
  </cellStyleXfs>
  <cellXfs count="275">
    <xf numFmtId="0" fontId="0" fillId="0" borderId="0" xfId="0" applyAlignment="1">
      <alignment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22" fillId="0" borderId="10" xfId="0" applyFont="1" applyBorder="1" applyAlignment="1">
      <alignment textRotation="90"/>
    </xf>
    <xf numFmtId="0" fontId="19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11" xfId="0" applyFont="1" applyBorder="1" applyAlignment="1">
      <alignment vertical="center"/>
    </xf>
    <xf numFmtId="0" fontId="19" fillId="0" borderId="11" xfId="0" applyFont="1" applyBorder="1" applyAlignment="1">
      <alignment/>
    </xf>
    <xf numFmtId="0" fontId="21" fillId="0" borderId="12" xfId="0" applyFont="1" applyBorder="1" applyAlignment="1">
      <alignment vertical="center"/>
    </xf>
    <xf numFmtId="0" fontId="19" fillId="0" borderId="12" xfId="0" applyFont="1" applyBorder="1" applyAlignment="1">
      <alignment/>
    </xf>
    <xf numFmtId="0" fontId="21" fillId="0" borderId="13" xfId="0" applyFont="1" applyBorder="1" applyAlignment="1">
      <alignment vertical="center"/>
    </xf>
    <xf numFmtId="0" fontId="19" fillId="0" borderId="13" xfId="0" applyFont="1" applyBorder="1" applyAlignment="1">
      <alignment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textRotation="90"/>
    </xf>
    <xf numFmtId="0" fontId="23" fillId="0" borderId="0" xfId="0" applyFont="1" applyBorder="1" applyAlignment="1">
      <alignment horizontal="right"/>
    </xf>
    <xf numFmtId="0" fontId="28" fillId="0" borderId="0" xfId="0" applyFont="1" applyBorder="1" applyAlignment="1">
      <alignment/>
    </xf>
    <xf numFmtId="0" fontId="29" fillId="0" borderId="14" xfId="0" applyFont="1" applyBorder="1" applyAlignment="1">
      <alignment horizontal="center" vertical="center"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3" xfId="0" applyFont="1" applyBorder="1" applyAlignment="1">
      <alignment/>
    </xf>
    <xf numFmtId="0" fontId="20" fillId="0" borderId="10" xfId="0" applyFont="1" applyBorder="1" applyAlignment="1">
      <alignment vertical="center"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33" fillId="0" borderId="11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35" fillId="0" borderId="0" xfId="0" applyFont="1" applyBorder="1" applyAlignment="1">
      <alignment horizontal="right"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textRotation="90"/>
    </xf>
    <xf numFmtId="0" fontId="43" fillId="0" borderId="10" xfId="0" applyFont="1" applyBorder="1" applyAlignment="1">
      <alignment horizontal="center" textRotation="90"/>
    </xf>
    <xf numFmtId="0" fontId="42" fillId="0" borderId="16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 textRotation="90"/>
    </xf>
    <xf numFmtId="0" fontId="44" fillId="19" borderId="16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31" fillId="0" borderId="18" xfId="0" applyNumberFormat="1" applyFont="1" applyFill="1" applyBorder="1" applyAlignment="1" applyProtection="1">
      <alignment horizontal="center" vertical="center" wrapText="1"/>
      <protection/>
    </xf>
    <xf numFmtId="0" fontId="46" fillId="0" borderId="11" xfId="0" applyNumberFormat="1" applyFont="1" applyFill="1" applyBorder="1" applyAlignment="1" applyProtection="1">
      <alignment vertical="center" wrapText="1"/>
      <protection/>
    </xf>
    <xf numFmtId="0" fontId="47" fillId="0" borderId="19" xfId="0" applyNumberFormat="1" applyFont="1" applyFill="1" applyBorder="1" applyAlignment="1" applyProtection="1">
      <alignment horizontal="center" vertical="center" wrapText="1"/>
      <protection/>
    </xf>
    <xf numFmtId="0" fontId="46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31" fillId="0" borderId="20" xfId="0" applyNumberFormat="1" applyFont="1" applyFill="1" applyBorder="1" applyAlignment="1" applyProtection="1">
      <alignment horizontal="center" vertical="center" wrapText="1"/>
      <protection/>
    </xf>
    <xf numFmtId="0" fontId="46" fillId="0" borderId="12" xfId="0" applyNumberFormat="1" applyFont="1" applyFill="1" applyBorder="1" applyAlignment="1" applyProtection="1">
      <alignment vertical="center" wrapText="1"/>
      <protection/>
    </xf>
    <xf numFmtId="0" fontId="47" fillId="0" borderId="21" xfId="0" applyNumberFormat="1" applyFont="1" applyFill="1" applyBorder="1" applyAlignment="1" applyProtection="1">
      <alignment horizontal="center" vertical="center" wrapText="1"/>
      <protection/>
    </xf>
    <xf numFmtId="0" fontId="46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9" fillId="19" borderId="12" xfId="0" applyFont="1" applyFill="1" applyBorder="1" applyAlignment="1">
      <alignment horizontal="center" vertical="center"/>
    </xf>
    <xf numFmtId="0" fontId="31" fillId="0" borderId="22" xfId="0" applyNumberFormat="1" applyFont="1" applyFill="1" applyBorder="1" applyAlignment="1" applyProtection="1">
      <alignment horizontal="center" vertical="center" wrapText="1"/>
      <protection/>
    </xf>
    <xf numFmtId="0" fontId="47" fillId="0" borderId="23" xfId="0" applyNumberFormat="1" applyFont="1" applyFill="1" applyBorder="1" applyAlignment="1" applyProtection="1">
      <alignment horizontal="center" vertical="center" wrapText="1"/>
      <protection/>
    </xf>
    <xf numFmtId="0" fontId="46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21" fillId="0" borderId="10" xfId="0" applyFont="1" applyBorder="1" applyAlignment="1">
      <alignment vertical="center"/>
    </xf>
    <xf numFmtId="0" fontId="20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horizontal="right" vertical="top"/>
    </xf>
    <xf numFmtId="0" fontId="22" fillId="0" borderId="10" xfId="0" applyFont="1" applyFill="1" applyBorder="1" applyAlignment="1">
      <alignment vertical="top"/>
    </xf>
    <xf numFmtId="0" fontId="29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28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/>
    </xf>
    <xf numFmtId="0" fontId="22" fillId="0" borderId="10" xfId="0" applyFont="1" applyBorder="1" applyAlignment="1">
      <alignment vertical="top" wrapText="1"/>
    </xf>
    <xf numFmtId="0" fontId="22" fillId="0" borderId="10" xfId="0" applyFont="1" applyFill="1" applyBorder="1" applyAlignment="1">
      <alignment textRotation="90"/>
    </xf>
    <xf numFmtId="0" fontId="19" fillId="0" borderId="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vertical="top"/>
    </xf>
    <xf numFmtId="0" fontId="22" fillId="0" borderId="24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/>
    </xf>
    <xf numFmtId="0" fontId="31" fillId="0" borderId="17" xfId="0" applyNumberFormat="1" applyFont="1" applyFill="1" applyBorder="1" applyAlignment="1" applyProtection="1">
      <alignment horizontal="left" vertical="center" wrapText="1"/>
      <protection/>
    </xf>
    <xf numFmtId="0" fontId="32" fillId="0" borderId="17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2" fillId="0" borderId="24" xfId="0" applyFont="1" applyBorder="1" applyAlignment="1">
      <alignment textRotation="90"/>
    </xf>
    <xf numFmtId="0" fontId="19" fillId="0" borderId="25" xfId="0" applyFont="1" applyBorder="1" applyAlignment="1">
      <alignment/>
    </xf>
    <xf numFmtId="0" fontId="31" fillId="0" borderId="26" xfId="0" applyNumberFormat="1" applyFont="1" applyFill="1" applyBorder="1" applyAlignment="1" applyProtection="1">
      <alignment horizontal="left" vertical="center" wrapText="1"/>
      <protection/>
    </xf>
    <xf numFmtId="0" fontId="32" fillId="0" borderId="26" xfId="0" applyNumberFormat="1" applyFont="1" applyFill="1" applyBorder="1" applyAlignment="1" applyProtection="1">
      <alignment horizontal="center" vertical="center" wrapText="1"/>
      <protection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9" fillId="0" borderId="14" xfId="0" applyFont="1" applyBorder="1" applyAlignment="1">
      <alignment horizontal="center" vertical="center"/>
    </xf>
    <xf numFmtId="0" fontId="28" fillId="0" borderId="12" xfId="0" applyFont="1" applyBorder="1" applyAlignment="1">
      <alignment/>
    </xf>
    <xf numFmtId="0" fontId="28" fillId="0" borderId="13" xfId="0" applyFont="1" applyBorder="1" applyAlignment="1">
      <alignment/>
    </xf>
    <xf numFmtId="0" fontId="37" fillId="0" borderId="10" xfId="0" applyFont="1" applyBorder="1" applyAlignment="1">
      <alignment textRotation="90"/>
    </xf>
    <xf numFmtId="0" fontId="40" fillId="0" borderId="0" xfId="0" applyFont="1" applyBorder="1" applyAlignment="1">
      <alignment vertical="center"/>
    </xf>
    <xf numFmtId="0" fontId="55" fillId="20" borderId="14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textRotation="90"/>
    </xf>
    <xf numFmtId="0" fontId="40" fillId="0" borderId="14" xfId="0" applyFont="1" applyFill="1" applyBorder="1" applyAlignment="1">
      <alignment vertical="center" textRotation="90"/>
    </xf>
    <xf numFmtId="0" fontId="40" fillId="0" borderId="14" xfId="0" applyFont="1" applyFill="1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56" fillId="20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vertical="center"/>
    </xf>
    <xf numFmtId="0" fontId="40" fillId="0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left" vertical="center"/>
    </xf>
    <xf numFmtId="0" fontId="36" fillId="0" borderId="12" xfId="0" applyFont="1" applyBorder="1" applyAlignment="1">
      <alignment vertical="center"/>
    </xf>
    <xf numFmtId="0" fontId="56" fillId="20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vertical="center"/>
    </xf>
    <xf numFmtId="0" fontId="40" fillId="0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right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vertical="center"/>
    </xf>
    <xf numFmtId="0" fontId="55" fillId="2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right" vertical="center"/>
    </xf>
    <xf numFmtId="0" fontId="40" fillId="0" borderId="10" xfId="0" applyFont="1" applyFill="1" applyBorder="1" applyAlignment="1">
      <alignment vertical="center"/>
    </xf>
    <xf numFmtId="0" fontId="56" fillId="2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5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40" fillId="0" borderId="10" xfId="0" applyFont="1" applyBorder="1" applyAlignment="1">
      <alignment textRotation="90"/>
    </xf>
    <xf numFmtId="0" fontId="59" fillId="0" borderId="10" xfId="0" applyFont="1" applyBorder="1" applyAlignment="1">
      <alignment horizontal="center" textRotation="90"/>
    </xf>
    <xf numFmtId="0" fontId="40" fillId="0" borderId="14" xfId="0" applyFont="1" applyBorder="1" applyAlignment="1">
      <alignment vertical="center" textRotation="90"/>
    </xf>
    <xf numFmtId="0" fontId="59" fillId="0" borderId="14" xfId="0" applyFont="1" applyBorder="1" applyAlignment="1">
      <alignment horizontal="center" vertical="center" textRotation="90"/>
    </xf>
    <xf numFmtId="0" fontId="41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1" fillId="0" borderId="10" xfId="0" applyNumberFormat="1" applyFont="1" applyFill="1" applyBorder="1" applyAlignment="1" applyProtection="1">
      <alignment horizontal="left" vertical="center" wrapText="1"/>
      <protection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Border="1" applyAlignment="1">
      <alignment horizontal="center" vertical="top"/>
    </xf>
    <xf numFmtId="0" fontId="38" fillId="0" borderId="0" xfId="0" applyFont="1" applyFill="1" applyBorder="1" applyAlignment="1">
      <alignment vertical="top"/>
    </xf>
    <xf numFmtId="0" fontId="19" fillId="0" borderId="1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center" vertical="top"/>
    </xf>
    <xf numFmtId="0" fontId="66" fillId="0" borderId="0" xfId="0" applyFont="1" applyFill="1" applyBorder="1" applyAlignment="1">
      <alignment vertical="top"/>
    </xf>
    <xf numFmtId="0" fontId="45" fillId="0" borderId="0" xfId="0" applyFont="1" applyFill="1" applyBorder="1" applyAlignment="1">
      <alignment vertical="top"/>
    </xf>
    <xf numFmtId="0" fontId="45" fillId="0" borderId="0" xfId="0" applyFont="1" applyFill="1" applyBorder="1" applyAlignment="1">
      <alignment horizontal="center" vertical="top"/>
    </xf>
    <xf numFmtId="0" fontId="67" fillId="0" borderId="0" xfId="0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right" vertical="top"/>
    </xf>
    <xf numFmtId="0" fontId="45" fillId="0" borderId="0" xfId="0" applyFont="1" applyFill="1" applyBorder="1" applyAlignment="1">
      <alignment horizontal="right" vertical="top"/>
    </xf>
    <xf numFmtId="0" fontId="54" fillId="0" borderId="0" xfId="0" applyFont="1" applyFill="1" applyBorder="1" applyAlignment="1">
      <alignment horizontal="right" vertical="top"/>
    </xf>
    <xf numFmtId="0" fontId="22" fillId="0" borderId="10" xfId="0" applyFont="1" applyFill="1" applyBorder="1" applyAlignment="1">
      <alignment horizontal="right" vertical="top"/>
    </xf>
    <xf numFmtId="0" fontId="19" fillId="0" borderId="10" xfId="0" applyFont="1" applyFill="1" applyBorder="1" applyAlignment="1">
      <alignment horizontal="right" vertical="top"/>
    </xf>
    <xf numFmtId="0" fontId="19" fillId="0" borderId="10" xfId="0" applyFont="1" applyFill="1" applyBorder="1" applyAlignment="1">
      <alignment horizontal="right" vertical="top"/>
    </xf>
    <xf numFmtId="0" fontId="32" fillId="0" borderId="10" xfId="0" applyNumberFormat="1" applyFont="1" applyFill="1" applyBorder="1" applyAlignment="1" applyProtection="1">
      <alignment horizontal="right" vertical="center" wrapText="1"/>
      <protection/>
    </xf>
    <xf numFmtId="0" fontId="19" fillId="0" borderId="1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 vertical="top"/>
    </xf>
    <xf numFmtId="0" fontId="6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 horizontal="right" vertical="top"/>
    </xf>
    <xf numFmtId="0" fontId="29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68" fillId="0" borderId="0" xfId="0" applyFont="1" applyFill="1" applyBorder="1" applyAlignment="1">
      <alignment vertical="top"/>
    </xf>
    <xf numFmtId="0" fontId="57" fillId="0" borderId="0" xfId="0" applyFont="1" applyFill="1" applyBorder="1" applyAlignment="1">
      <alignment vertical="top"/>
    </xf>
    <xf numFmtId="0" fontId="53" fillId="0" borderId="0" xfId="0" applyFont="1" applyFill="1" applyBorder="1" applyAlignment="1">
      <alignment vertical="top"/>
    </xf>
    <xf numFmtId="0" fontId="29" fillId="0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69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70" fillId="0" borderId="0" xfId="0" applyFont="1" applyFill="1" applyBorder="1" applyAlignment="1">
      <alignment vertical="top"/>
    </xf>
    <xf numFmtId="0" fontId="37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/>
    </xf>
    <xf numFmtId="0" fontId="71" fillId="0" borderId="0" xfId="0" applyFont="1" applyFill="1" applyBorder="1" applyAlignment="1">
      <alignment vertical="top"/>
    </xf>
    <xf numFmtId="0" fontId="40" fillId="0" borderId="27" xfId="0" applyFont="1" applyBorder="1" applyAlignment="1">
      <alignment horizontal="center" vertical="center"/>
    </xf>
    <xf numFmtId="0" fontId="22" fillId="0" borderId="28" xfId="0" applyFont="1" applyFill="1" applyBorder="1" applyAlignment="1">
      <alignment horizontal="right" vertical="top"/>
    </xf>
    <xf numFmtId="0" fontId="22" fillId="0" borderId="15" xfId="0" applyFont="1" applyFill="1" applyBorder="1" applyAlignment="1">
      <alignment horizontal="center" vertical="top"/>
    </xf>
    <xf numFmtId="0" fontId="22" fillId="0" borderId="16" xfId="0" applyFont="1" applyFill="1" applyBorder="1" applyAlignment="1">
      <alignment horizontal="center" vertical="top"/>
    </xf>
    <xf numFmtId="0" fontId="22" fillId="0" borderId="17" xfId="0" applyFont="1" applyFill="1" applyBorder="1" applyAlignment="1">
      <alignment horizontal="center" vertical="top"/>
    </xf>
    <xf numFmtId="0" fontId="40" fillId="0" borderId="29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textRotation="90"/>
    </xf>
    <xf numFmtId="0" fontId="0" fillId="0" borderId="24" xfId="0" applyBorder="1" applyAlignment="1">
      <alignment/>
    </xf>
    <xf numFmtId="0" fontId="29" fillId="0" borderId="28" xfId="0" applyFont="1" applyBorder="1" applyAlignment="1">
      <alignment horizontal="center" vertical="center" textRotation="90"/>
    </xf>
    <xf numFmtId="0" fontId="29" fillId="0" borderId="24" xfId="0" applyFont="1" applyBorder="1" applyAlignment="1">
      <alignment horizontal="center" vertical="center" textRotation="90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top" wrapText="1"/>
    </xf>
    <xf numFmtId="0" fontId="40" fillId="0" borderId="28" xfId="0" applyFont="1" applyFill="1" applyBorder="1" applyAlignment="1">
      <alignment horizontal="center" vertical="top" wrapText="1"/>
    </xf>
    <xf numFmtId="0" fontId="40" fillId="0" borderId="24" xfId="0" applyFont="1" applyFill="1" applyBorder="1" applyAlignment="1">
      <alignment horizontal="center" vertical="top" wrapText="1"/>
    </xf>
    <xf numFmtId="0" fontId="22" fillId="0" borderId="29" xfId="0" applyFont="1" applyFill="1" applyBorder="1" applyAlignment="1">
      <alignment horizontal="center" vertical="top"/>
    </xf>
    <xf numFmtId="0" fontId="22" fillId="0" borderId="27" xfId="0" applyFont="1" applyFill="1" applyBorder="1" applyAlignment="1">
      <alignment horizontal="center" vertical="top"/>
    </xf>
    <xf numFmtId="0" fontId="29" fillId="0" borderId="28" xfId="0" applyFont="1" applyFill="1" applyBorder="1" applyAlignment="1">
      <alignment horizontal="center" vertical="top" textRotation="90"/>
    </xf>
    <xf numFmtId="0" fontId="29" fillId="0" borderId="28" xfId="0" applyFont="1" applyFill="1" applyBorder="1" applyAlignment="1">
      <alignment horizontal="center" vertical="top" textRotation="90"/>
    </xf>
    <xf numFmtId="0" fontId="22" fillId="0" borderId="30" xfId="0" applyFont="1" applyFill="1" applyBorder="1" applyAlignment="1">
      <alignment horizontal="center" vertical="top"/>
    </xf>
    <xf numFmtId="0" fontId="22" fillId="0" borderId="14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14" xfId="0" applyFont="1" applyFill="1" applyBorder="1" applyAlignment="1">
      <alignment horizontal="center" vertical="top" wrapText="1"/>
    </xf>
    <xf numFmtId="0" fontId="22" fillId="0" borderId="28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right" vertical="top"/>
    </xf>
    <xf numFmtId="0" fontId="40" fillId="0" borderId="14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19" borderId="14" xfId="0" applyFont="1" applyFill="1" applyBorder="1" applyAlignment="1">
      <alignment horizontal="center" vertical="center" textRotation="90"/>
    </xf>
    <xf numFmtId="0" fontId="40" fillId="19" borderId="24" xfId="0" applyFont="1" applyFill="1" applyBorder="1" applyAlignment="1">
      <alignment horizontal="center"/>
    </xf>
    <xf numFmtId="0" fontId="44" fillId="0" borderId="14" xfId="0" applyFont="1" applyBorder="1" applyAlignment="1">
      <alignment horizontal="center" vertical="center" textRotation="90"/>
    </xf>
    <xf numFmtId="0" fontId="44" fillId="0" borderId="24" xfId="0" applyFont="1" applyBorder="1" applyAlignment="1">
      <alignment horizontal="center" vertical="center" textRotation="90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textRotation="90"/>
    </xf>
    <xf numFmtId="0" fontId="40" fillId="0" borderId="15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0" fontId="40" fillId="0" borderId="17" xfId="0" applyFont="1" applyFill="1" applyBorder="1" applyAlignment="1">
      <alignment horizontal="center"/>
    </xf>
    <xf numFmtId="0" fontId="55" fillId="20" borderId="14" xfId="0" applyFont="1" applyFill="1" applyBorder="1" applyAlignment="1">
      <alignment horizontal="center" vertical="center"/>
    </xf>
    <xf numFmtId="0" fontId="55" fillId="20" borderId="28" xfId="0" applyFont="1" applyFill="1" applyBorder="1" applyAlignment="1">
      <alignment horizontal="center" vertical="center"/>
    </xf>
    <xf numFmtId="0" fontId="55" fillId="20" borderId="2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 textRotation="90"/>
    </xf>
    <xf numFmtId="0" fontId="40" fillId="0" borderId="24" xfId="0" applyFont="1" applyFill="1" applyBorder="1" applyAlignment="1">
      <alignment horizontal="center"/>
    </xf>
    <xf numFmtId="0" fontId="44" fillId="0" borderId="28" xfId="0" applyFont="1" applyBorder="1" applyAlignment="1">
      <alignment horizontal="center" vertical="center" textRotation="90"/>
    </xf>
    <xf numFmtId="0" fontId="29" fillId="0" borderId="28" xfId="0" applyFont="1" applyBorder="1" applyAlignment="1">
      <alignment horizontal="center" vertical="center" textRotation="90"/>
    </xf>
    <xf numFmtId="0" fontId="29" fillId="0" borderId="24" xfId="0" applyFont="1" applyBorder="1" applyAlignment="1">
      <alignment horizontal="center" vertical="center" textRotation="90"/>
    </xf>
    <xf numFmtId="0" fontId="40" fillId="0" borderId="28" xfId="0" applyFont="1" applyBorder="1" applyAlignment="1">
      <alignment horizontal="center" vertical="center" textRotation="90"/>
    </xf>
    <xf numFmtId="0" fontId="40" fillId="0" borderId="24" xfId="0" applyFont="1" applyBorder="1" applyAlignment="1">
      <alignment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57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top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똿뗦먛귟 [0.00]_PRODUCT DETAIL Q1" xfId="68"/>
    <cellStyle name="똿뗦먛귟_PRODUCT DETAIL Q1" xfId="69"/>
    <cellStyle name="믅됞 [0.00]_PRODUCT DETAIL Q1" xfId="70"/>
    <cellStyle name="믅됞_PRODUCT DETAIL Q1" xfId="71"/>
    <cellStyle name="백분율_HOBONG" xfId="72"/>
    <cellStyle name="뷭?_BOOKSHIP" xfId="73"/>
    <cellStyle name="콤마 [0]_1202" xfId="74"/>
    <cellStyle name="콤마_1202" xfId="75"/>
    <cellStyle name="통화 [0]_1202" xfId="76"/>
    <cellStyle name="통화_1202" xfId="77"/>
    <cellStyle name="표준_(정보부문)월별인원계획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DANG%20KY%20HOC%20LAI%20(%20HK2-14-15)%20-%20Khoa%20Kinh%20t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10-Chuong%20trinh%20dao%20tao%20-%20DHXDMT\8Tram\18.%20Mamonhoc\Ma%20HP%20hoan%20chinh\2.%20Cao%20dang\1-XDDD&amp;CN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2-Cong%20viec%20tai%20truong\8%20Danh%20muc%20mon%20thi\1-NHT-danh%20muc%20mon%20va%20hinh%20thuc%20th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2-Cong%20viec%20tai%20truong\8%20Danh%20muc%20mon%20thi\1-NHT-danh%20muc%20mon%20va%20hinh%20thuc%20th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0-Chuong%20trinh%20dao%20tao%20-%20DHXDMT\8Tram\18.%20Mamonhoc\Ma%20HP%20hoan%20chinh\3.%20Cao%20dang%20lien%20thong\XD%20Ma%20HP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0-Chuong%20trinh%20dao%20tao%20-%20DHXDMT\8Tram\18.%20Mamonhoc\Ma%20HP%20hoan%20chinh\2.%20Cao%20dang\1-XDDD&amp;CN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12\customer12\TUNG\KEHOACH\DO-HUONG\GT-BO\TKTC10-8\phong%20nen\DT-THL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0-Chuong%20trinh%20dao%20tao%20-%20DHXDMT\8Tram\18.%20Mamonhoc\Ma%20HP%20hoan%20chinh\1.%20Trung%20cap\3-TC-XD%20CAP%20THOAT%20NUO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10-Chuong%20trinh%20dao%20tao%20-%20DHXDMT\8Tram\18.%20Mamonhoc\Ma%20HP%20hoan%20chinh\3.%20Cao%20dang%20lien%20thong\XD%20Ma%20H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10-Chuong%20trinh%20dao%20tao%20-%20DHXDMT\8Tram\18.%20Mamonhoc\Ma%20HP%20hoan%20chinh\1.%20Trung%20cap\3-TC-XD%20CAP%20THOAT%20NU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TONG HOP -mau3b(KT)"/>
      <sheetName val="3-TONG HOP -mau3b (QTKD)"/>
      <sheetName val="3-TONG HOP -mau3b (KTXD)"/>
      <sheetName val="XL4Poppy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HCT-Tin chi"/>
      <sheetName val="Du lieu"/>
      <sheetName val="KH-Tin chi"/>
      <sheetName val="00000000"/>
    </sheetNames>
    <sheetDataSet>
      <sheetData sheetId="1">
        <row r="5">
          <cell r="A5">
            <v>1</v>
          </cell>
          <cell r="B5" t="str">
            <v>Những NLCB của CN Mác-Lênin</v>
          </cell>
          <cell r="C5" t="str">
            <v>POL31001</v>
          </cell>
          <cell r="D5">
            <v>5</v>
          </cell>
          <cell r="E5">
            <v>75</v>
          </cell>
          <cell r="F5" t="str">
            <v>Khoa. LL chính trị</v>
          </cell>
          <cell r="H5" t="str">
            <v>Chung 7 ngành</v>
          </cell>
        </row>
        <row r="6">
          <cell r="A6">
            <v>2</v>
          </cell>
          <cell r="B6" t="str">
            <v>Tư tưởng Hồ Chí Minh</v>
          </cell>
          <cell r="C6" t="str">
            <v>POL32001</v>
          </cell>
          <cell r="D6">
            <v>2</v>
          </cell>
          <cell r="E6">
            <v>30</v>
          </cell>
          <cell r="F6" t="str">
            <v>Khoa. LL chính trị</v>
          </cell>
          <cell r="H6" t="str">
            <v>Chung 7 ngành</v>
          </cell>
        </row>
        <row r="7">
          <cell r="A7">
            <v>3</v>
          </cell>
          <cell r="B7" t="str">
            <v>Đường lối CM của ĐCS VN</v>
          </cell>
          <cell r="C7" t="str">
            <v>POL33001</v>
          </cell>
          <cell r="D7">
            <v>3</v>
          </cell>
          <cell r="E7">
            <v>45</v>
          </cell>
          <cell r="F7" t="str">
            <v>Khoa. LL chính trị</v>
          </cell>
          <cell r="H7" t="str">
            <v>Chung 7 ngành</v>
          </cell>
        </row>
        <row r="8">
          <cell r="A8">
            <v>4</v>
          </cell>
          <cell r="B8" t="str">
            <v>Toán cao cấp A1</v>
          </cell>
          <cell r="C8" t="str">
            <v>BAS31001</v>
          </cell>
          <cell r="D8">
            <v>3</v>
          </cell>
          <cell r="E8">
            <v>45</v>
          </cell>
          <cell r="F8" t="str">
            <v>Khoa. KHCB</v>
          </cell>
          <cell r="H8" t="str">
            <v>Chung 7 ngành</v>
          </cell>
        </row>
        <row r="9">
          <cell r="A9">
            <v>5</v>
          </cell>
          <cell r="B9" t="str">
            <v>Toán cao cấp A2</v>
          </cell>
          <cell r="C9" t="str">
            <v>BAS31002</v>
          </cell>
          <cell r="D9">
            <v>2</v>
          </cell>
          <cell r="E9">
            <v>30</v>
          </cell>
          <cell r="F9" t="str">
            <v>Khoa. KHCB</v>
          </cell>
          <cell r="G9" t="str">
            <v>Thêm ngành [5],[7],[8]</v>
          </cell>
          <cell r="H9" t="str">
            <v>[1],[3],[4],[5],[7]</v>
          </cell>
        </row>
        <row r="10">
          <cell r="A10">
            <v>6</v>
          </cell>
          <cell r="B10" t="str">
            <v>Vật lý đại cương</v>
          </cell>
          <cell r="C10" t="str">
            <v>BAS31003</v>
          </cell>
          <cell r="D10">
            <v>3</v>
          </cell>
          <cell r="E10">
            <v>45</v>
          </cell>
          <cell r="F10" t="str">
            <v>Khoa. KHCB</v>
          </cell>
          <cell r="H10" t="str">
            <v>[1],[3],[4],[5],[7]</v>
          </cell>
        </row>
        <row r="11">
          <cell r="A11">
            <v>7</v>
          </cell>
          <cell r="B11" t="str">
            <v>Hóa học đại cương</v>
          </cell>
          <cell r="C11" t="str">
            <v>BAS31004</v>
          </cell>
          <cell r="D11">
            <v>2</v>
          </cell>
          <cell r="E11">
            <v>30</v>
          </cell>
          <cell r="F11" t="str">
            <v>Khoa. KHCB</v>
          </cell>
          <cell r="H11" t="str">
            <v>[1],[3],[4],[5],[7]</v>
          </cell>
        </row>
        <row r="12">
          <cell r="A12">
            <v>8</v>
          </cell>
          <cell r="B12" t="str">
            <v>Tin học đại cương</v>
          </cell>
          <cell r="C12" t="str">
            <v>FLI31001</v>
          </cell>
          <cell r="D12">
            <v>2</v>
          </cell>
          <cell r="E12">
            <v>30</v>
          </cell>
          <cell r="F12" t="str">
            <v>TT. NN-TH</v>
          </cell>
          <cell r="H12" t="str">
            <v>Chung 7 ngành</v>
          </cell>
        </row>
        <row r="13">
          <cell r="A13">
            <v>9</v>
          </cell>
          <cell r="B13" t="str">
            <v>Anh văn 1</v>
          </cell>
          <cell r="C13" t="str">
            <v>FLI32001</v>
          </cell>
          <cell r="D13">
            <v>3</v>
          </cell>
          <cell r="E13">
            <v>45</v>
          </cell>
          <cell r="F13" t="str">
            <v>TT. NN-TH</v>
          </cell>
          <cell r="H13" t="str">
            <v>Chung 7 ngành</v>
          </cell>
        </row>
        <row r="14">
          <cell r="A14">
            <v>10</v>
          </cell>
          <cell r="B14" t="str">
            <v>Giáo dục thể chất P1</v>
          </cell>
          <cell r="C14" t="str">
            <v>BAS31006</v>
          </cell>
          <cell r="D14">
            <v>0</v>
          </cell>
          <cell r="E14">
            <v>30</v>
          </cell>
          <cell r="F14" t="str">
            <v>Khoa. KHCB</v>
          </cell>
          <cell r="H14" t="str">
            <v>Chung 7 ngành</v>
          </cell>
        </row>
        <row r="15">
          <cell r="A15">
            <v>11</v>
          </cell>
          <cell r="B15" t="str">
            <v>Giáo dục thể chất P2</v>
          </cell>
          <cell r="C15" t="str">
            <v>BAS31011</v>
          </cell>
          <cell r="D15">
            <v>0</v>
          </cell>
          <cell r="E15">
            <v>30</v>
          </cell>
          <cell r="F15" t="str">
            <v>Khoa. KHCB</v>
          </cell>
          <cell r="H15" t="str">
            <v>Chung 7 ngành</v>
          </cell>
        </row>
        <row r="16">
          <cell r="A16">
            <v>12</v>
          </cell>
          <cell r="B16" t="str">
            <v>Giáo dục thể chất P3</v>
          </cell>
          <cell r="C16" t="str">
            <v>BAS31012</v>
          </cell>
          <cell r="D16">
            <v>0</v>
          </cell>
          <cell r="E16">
            <v>30</v>
          </cell>
          <cell r="F16" t="str">
            <v>Khoa. KHCB</v>
          </cell>
          <cell r="H16" t="str">
            <v>Chung 7 ngành</v>
          </cell>
        </row>
        <row r="17">
          <cell r="A17">
            <v>13</v>
          </cell>
          <cell r="B17" t="str">
            <v>Giáo dục quốc phòng P1</v>
          </cell>
          <cell r="C17" t="str">
            <v>BAS31005</v>
          </cell>
          <cell r="D17">
            <v>0</v>
          </cell>
          <cell r="E17">
            <v>45</v>
          </cell>
          <cell r="F17" t="str">
            <v>Khoa. KHCB</v>
          </cell>
          <cell r="H17" t="str">
            <v>Chung 7 ngành</v>
          </cell>
        </row>
        <row r="18">
          <cell r="A18">
            <v>14</v>
          </cell>
          <cell r="B18" t="str">
            <v>Giáo dục quốc phòng P2</v>
          </cell>
          <cell r="C18" t="str">
            <v>BAS31009</v>
          </cell>
          <cell r="D18">
            <v>0</v>
          </cell>
          <cell r="E18">
            <v>45</v>
          </cell>
          <cell r="F18" t="str">
            <v>Khoa. KHCB</v>
          </cell>
          <cell r="H18" t="str">
            <v>Chung 7 ngành</v>
          </cell>
        </row>
        <row r="19">
          <cell r="A19">
            <v>15</v>
          </cell>
          <cell r="B19" t="str">
            <v>Giáo dục quốc phòng P3</v>
          </cell>
          <cell r="C19" t="str">
            <v>BAS31010</v>
          </cell>
          <cell r="D19">
            <v>0</v>
          </cell>
          <cell r="E19">
            <v>45</v>
          </cell>
          <cell r="F19" t="str">
            <v>Khoa. KHCB</v>
          </cell>
          <cell r="H19" t="str">
            <v>Chung 7 ngành</v>
          </cell>
        </row>
        <row r="20">
          <cell r="A20">
            <v>16</v>
          </cell>
          <cell r="B20" t="str">
            <v>Hình họa-Vẽ kỹ thuật</v>
          </cell>
          <cell r="C20" t="str">
            <v>ARC31001</v>
          </cell>
          <cell r="D20">
            <v>3</v>
          </cell>
          <cell r="E20">
            <v>45</v>
          </cell>
          <cell r="F20" t="str">
            <v>Khoa Kiến trúc</v>
          </cell>
          <cell r="G20" t="str">
            <v>+BL lớn</v>
          </cell>
          <cell r="H20" t="str">
            <v>[1],[3],[4],[5],[7]</v>
          </cell>
        </row>
        <row r="21">
          <cell r="A21">
            <v>17</v>
          </cell>
          <cell r="B21" t="str">
            <v>Cơ học công trình 1</v>
          </cell>
          <cell r="C21" t="str">
            <v>CON31001</v>
          </cell>
          <cell r="D21">
            <v>4</v>
          </cell>
          <cell r="E21">
            <v>60</v>
          </cell>
          <cell r="F21" t="str">
            <v>Khoa Xây dựng</v>
          </cell>
          <cell r="G21" t="str">
            <v>+Cơ LT:1; SBVL:3</v>
          </cell>
          <cell r="H21" t="str">
            <v>[1],[3],[4],[5],[7]</v>
          </cell>
        </row>
        <row r="22">
          <cell r="A22">
            <v>18</v>
          </cell>
          <cell r="B22" t="str">
            <v>Cơ học công trình 2</v>
          </cell>
          <cell r="C22" t="str">
            <v>CON32001</v>
          </cell>
          <cell r="D22">
            <v>3</v>
          </cell>
          <cell r="E22">
            <v>45</v>
          </cell>
          <cell r="F22" t="str">
            <v>Khoa Xây dựng</v>
          </cell>
          <cell r="G22" t="str">
            <v>Cơ kết cấu</v>
          </cell>
          <cell r="H22" t="str">
            <v>[1]</v>
          </cell>
        </row>
        <row r="23">
          <cell r="A23">
            <v>19</v>
          </cell>
          <cell r="B23" t="str">
            <v>Vật liệu xây dựng</v>
          </cell>
          <cell r="C23" t="str">
            <v>CON31002</v>
          </cell>
          <cell r="D23">
            <v>2</v>
          </cell>
          <cell r="E23">
            <v>30</v>
          </cell>
          <cell r="F23" t="str">
            <v>Khoa Xây dựng</v>
          </cell>
          <cell r="H23" t="str">
            <v>[1],[3],[4],[5],[7]</v>
          </cell>
        </row>
        <row r="24">
          <cell r="A24">
            <v>20</v>
          </cell>
          <cell r="B24" t="str">
            <v>Địa kỹ thuật</v>
          </cell>
          <cell r="C24" t="str">
            <v>CON32002</v>
          </cell>
          <cell r="D24">
            <v>3</v>
          </cell>
          <cell r="E24">
            <v>45</v>
          </cell>
          <cell r="F24" t="str">
            <v>Khoa Xây dựng</v>
          </cell>
          <cell r="G24" t="str">
            <v>Địa chất+Cơ học đất</v>
          </cell>
          <cell r="H24" t="str">
            <v>[1],[3],[4],[5],[7]</v>
          </cell>
        </row>
        <row r="25">
          <cell r="A25">
            <v>21</v>
          </cell>
          <cell r="B25" t="str">
            <v>Trắc địa</v>
          </cell>
          <cell r="C25" t="str">
            <v>UIT32003</v>
          </cell>
          <cell r="D25">
            <v>2</v>
          </cell>
          <cell r="E25">
            <v>30</v>
          </cell>
          <cell r="F25" t="str">
            <v>Khoa KTHTĐT</v>
          </cell>
          <cell r="H25" t="str">
            <v>[1],[3],[4],[5],[7]</v>
          </cell>
        </row>
        <row r="26">
          <cell r="A26">
            <v>22</v>
          </cell>
          <cell r="B26" t="str">
            <v>Anh văn 2</v>
          </cell>
          <cell r="C26" t="str">
            <v>FLI32002</v>
          </cell>
          <cell r="D26">
            <v>3</v>
          </cell>
          <cell r="E26">
            <v>45</v>
          </cell>
          <cell r="F26" t="str">
            <v>TT. NN-TH</v>
          </cell>
          <cell r="G26" t="str">
            <v>AV chuyên ngành</v>
          </cell>
          <cell r="H26" t="str">
            <v>[1],[3],[4],[5],[7]</v>
          </cell>
        </row>
        <row r="27">
          <cell r="A27">
            <v>23</v>
          </cell>
          <cell r="B27" t="str">
            <v>Điện kỹ thuật</v>
          </cell>
          <cell r="C27" t="str">
            <v>UIT32004</v>
          </cell>
          <cell r="D27">
            <v>2</v>
          </cell>
          <cell r="E27">
            <v>30</v>
          </cell>
          <cell r="F27" t="str">
            <v>Khoa KTHTĐT</v>
          </cell>
          <cell r="H27" t="str">
            <v>[1],[3],[5],[7]</v>
          </cell>
        </row>
        <row r="28">
          <cell r="A28">
            <v>24</v>
          </cell>
          <cell r="B28" t="str">
            <v>Cấu tạo kiến trúc</v>
          </cell>
          <cell r="C28" t="str">
            <v>ARC32001</v>
          </cell>
          <cell r="D28">
            <v>3</v>
          </cell>
          <cell r="E28">
            <v>45</v>
          </cell>
          <cell r="F28" t="str">
            <v>Khoa Kiến trúc</v>
          </cell>
          <cell r="H28" t="str">
            <v>[1],[4]</v>
          </cell>
        </row>
        <row r="29">
          <cell r="A29">
            <v>25</v>
          </cell>
          <cell r="B29" t="str">
            <v>Kết cấu BTCT 1</v>
          </cell>
          <cell r="C29" t="str">
            <v>CON32004</v>
          </cell>
          <cell r="D29">
            <v>3</v>
          </cell>
          <cell r="E29">
            <v>45</v>
          </cell>
          <cell r="F29" t="str">
            <v>Khoa Xây dựng</v>
          </cell>
          <cell r="H29" t="str">
            <v>[1],[3],[4],[7]</v>
          </cell>
        </row>
        <row r="30">
          <cell r="A30">
            <v>26</v>
          </cell>
          <cell r="B30" t="str">
            <v>Kết cấu BTCT 2 </v>
          </cell>
          <cell r="C30" t="str">
            <v>CON32007</v>
          </cell>
          <cell r="D30">
            <v>4</v>
          </cell>
          <cell r="E30">
            <v>60</v>
          </cell>
          <cell r="F30" t="str">
            <v>Khoa Xây dựng</v>
          </cell>
          <cell r="G30" t="str">
            <v>KCBT:3; Tin họcƯD:1</v>
          </cell>
          <cell r="H30" t="str">
            <v>[1],[4]</v>
          </cell>
        </row>
        <row r="31">
          <cell r="A31">
            <v>27</v>
          </cell>
          <cell r="B31" t="str">
            <v>Kết cấu thép</v>
          </cell>
          <cell r="C31" t="str">
            <v>CON33001</v>
          </cell>
          <cell r="D31">
            <v>2</v>
          </cell>
          <cell r="E31">
            <v>30</v>
          </cell>
          <cell r="F31" t="str">
            <v>Khoa Xây dựng</v>
          </cell>
          <cell r="H31" t="str">
            <v>[1]</v>
          </cell>
        </row>
        <row r="32">
          <cell r="A32">
            <v>28</v>
          </cell>
          <cell r="B32" t="str">
            <v>Cấp thoát nước</v>
          </cell>
          <cell r="C32" t="str">
            <v>UIT33014</v>
          </cell>
          <cell r="D32">
            <v>2</v>
          </cell>
          <cell r="E32">
            <v>30</v>
          </cell>
          <cell r="F32" t="str">
            <v>Khoa KTHTĐT</v>
          </cell>
          <cell r="H32" t="str">
            <v>[1],[4]</v>
          </cell>
        </row>
        <row r="33">
          <cell r="A33">
            <v>29</v>
          </cell>
          <cell r="B33" t="str">
            <v>Nền móng</v>
          </cell>
          <cell r="C33" t="str">
            <v>CON32005</v>
          </cell>
          <cell r="D33">
            <v>2</v>
          </cell>
          <cell r="E33">
            <v>30</v>
          </cell>
          <cell r="F33" t="str">
            <v>Khoa Xây dựng</v>
          </cell>
          <cell r="H33" t="str">
            <v>[1],[4],[7]</v>
          </cell>
        </row>
        <row r="34">
          <cell r="A34">
            <v>30</v>
          </cell>
          <cell r="B34" t="str">
            <v>Kỹ thuật thi công 1</v>
          </cell>
          <cell r="C34" t="str">
            <v>CON33006</v>
          </cell>
          <cell r="D34">
            <v>3</v>
          </cell>
          <cell r="E34">
            <v>45</v>
          </cell>
          <cell r="F34" t="str">
            <v>Khoa Xây dựng</v>
          </cell>
          <cell r="G34" t="str">
            <v>+An toàn LĐ+Máy XD</v>
          </cell>
          <cell r="H34" t="str">
            <v>[1],[4]</v>
          </cell>
        </row>
        <row r="35">
          <cell r="A35">
            <v>31</v>
          </cell>
          <cell r="B35" t="str">
            <v>Kỹ thuật thi công 2</v>
          </cell>
          <cell r="C35" t="str">
            <v>CON33007</v>
          </cell>
          <cell r="D35">
            <v>3</v>
          </cell>
          <cell r="E35">
            <v>45</v>
          </cell>
          <cell r="F35" t="str">
            <v>Khoa Xây dựng</v>
          </cell>
          <cell r="G35" t="str">
            <v>+An toàn LĐ+Máy XD</v>
          </cell>
          <cell r="H35" t="str">
            <v>[1]</v>
          </cell>
        </row>
        <row r="36">
          <cell r="A36">
            <v>32</v>
          </cell>
          <cell r="B36" t="str">
            <v>Dự toán</v>
          </cell>
          <cell r="C36" t="str">
            <v>ARC33003</v>
          </cell>
          <cell r="D36">
            <v>2</v>
          </cell>
          <cell r="E36">
            <v>30</v>
          </cell>
          <cell r="F36" t="str">
            <v>Khoa Kiến trúc</v>
          </cell>
          <cell r="H36" t="str">
            <v>[1],[3],[4],[7]</v>
          </cell>
        </row>
        <row r="37">
          <cell r="A37">
            <v>33</v>
          </cell>
          <cell r="B37" t="str">
            <v>Tổ chức thi công</v>
          </cell>
          <cell r="C37" t="str">
            <v>CON33009</v>
          </cell>
          <cell r="D37">
            <v>3</v>
          </cell>
          <cell r="E37">
            <v>45</v>
          </cell>
          <cell r="F37" t="str">
            <v>Khoa Xây dựng</v>
          </cell>
          <cell r="H37" t="str">
            <v>[1],[4]</v>
          </cell>
        </row>
        <row r="38">
          <cell r="A38">
            <v>34</v>
          </cell>
          <cell r="B38" t="str">
            <v>Đồ án Nền móng</v>
          </cell>
          <cell r="C38" t="str">
            <v>CON32006</v>
          </cell>
          <cell r="D38">
            <v>1</v>
          </cell>
          <cell r="E38">
            <v>30</v>
          </cell>
          <cell r="F38" t="str">
            <v>Khoa Xây dựng</v>
          </cell>
          <cell r="H38" t="str">
            <v>[1]</v>
          </cell>
        </row>
        <row r="39">
          <cell r="A39">
            <v>35</v>
          </cell>
          <cell r="B39" t="str">
            <v>Đồ án Kết cấu BTCT</v>
          </cell>
          <cell r="C39" t="str">
            <v>CON33005</v>
          </cell>
          <cell r="D39">
            <v>1</v>
          </cell>
          <cell r="E39">
            <v>30</v>
          </cell>
          <cell r="F39" t="str">
            <v>Khoa Xây dựng</v>
          </cell>
          <cell r="H39" t="str">
            <v>[1]</v>
          </cell>
        </row>
        <row r="40">
          <cell r="A40">
            <v>36</v>
          </cell>
          <cell r="B40" t="str">
            <v>Đồ án Kỹ thuật thi công</v>
          </cell>
          <cell r="C40" t="str">
            <v>CON33008</v>
          </cell>
          <cell r="D40">
            <v>1</v>
          </cell>
          <cell r="E40">
            <v>30</v>
          </cell>
          <cell r="F40" t="str">
            <v>Khoa Xây dựng</v>
          </cell>
          <cell r="H40" t="str">
            <v>[1],[4]</v>
          </cell>
        </row>
        <row r="41">
          <cell r="A41">
            <v>37</v>
          </cell>
          <cell r="B41" t="str">
            <v>Đồ án Tổ chức thi công</v>
          </cell>
          <cell r="C41" t="str">
            <v>CON33010</v>
          </cell>
          <cell r="D41">
            <v>1</v>
          </cell>
          <cell r="E41">
            <v>30</v>
          </cell>
          <cell r="F41" t="str">
            <v>Khoa Xây dựng</v>
          </cell>
          <cell r="H41" t="str">
            <v>[1],[4]</v>
          </cell>
        </row>
        <row r="42">
          <cell r="A42">
            <v>38</v>
          </cell>
          <cell r="B42" t="str">
            <v>TN Vật liệu XD và KĐ công trình</v>
          </cell>
          <cell r="C42" t="str">
            <v>CON31003</v>
          </cell>
          <cell r="D42">
            <v>1</v>
          </cell>
          <cell r="E42">
            <v>30</v>
          </cell>
          <cell r="F42" t="str">
            <v>Khoa Xây dựng</v>
          </cell>
          <cell r="G42" t="str">
            <v>Bỏ [7]</v>
          </cell>
          <cell r="H42" t="str">
            <v>[1],[5]</v>
          </cell>
        </row>
        <row r="43">
          <cell r="A43">
            <v>39</v>
          </cell>
          <cell r="B43" t="str">
            <v>Thực tập Trắc địa</v>
          </cell>
          <cell r="C43" t="str">
            <v>UIT32009</v>
          </cell>
          <cell r="D43">
            <v>1</v>
          </cell>
          <cell r="E43">
            <v>30</v>
          </cell>
          <cell r="F43" t="str">
            <v>Khoa KTHTĐT</v>
          </cell>
          <cell r="G43" t="str">
            <v>Bỏ [3]</v>
          </cell>
          <cell r="H43" t="str">
            <v>[1],[7]</v>
          </cell>
        </row>
        <row r="44">
          <cell r="A44">
            <v>40</v>
          </cell>
          <cell r="B44" t="str">
            <v>Thực tập Địa kỹ thuật</v>
          </cell>
          <cell r="C44" t="str">
            <v>CON32003</v>
          </cell>
          <cell r="D44">
            <v>1</v>
          </cell>
          <cell r="E44">
            <v>30</v>
          </cell>
          <cell r="F44" t="str">
            <v>Khoa KTHTĐT</v>
          </cell>
          <cell r="G44" t="str">
            <v>Bỏ [3], [7]</v>
          </cell>
          <cell r="H44" t="str">
            <v>[1],[5]</v>
          </cell>
        </row>
        <row r="45">
          <cell r="A45">
            <v>41</v>
          </cell>
          <cell r="B45" t="str">
            <v>Thực tập nghề nghiệp</v>
          </cell>
          <cell r="C45" t="str">
            <v>VOG32001</v>
          </cell>
          <cell r="D45">
            <v>2</v>
          </cell>
          <cell r="E45" t="str">
            <v>4 tuần</v>
          </cell>
          <cell r="F45" t="str">
            <v>Khoa Dạy nghề</v>
          </cell>
          <cell r="G45" t="str">
            <v>Cắt giảm 05/4/2011</v>
          </cell>
          <cell r="H45" t="str">
            <v>[1]</v>
          </cell>
        </row>
        <row r="46">
          <cell r="A46">
            <v>42</v>
          </cell>
          <cell r="B46" t="str">
            <v>Thực tập tốt nghiệp</v>
          </cell>
          <cell r="C46" t="str">
            <v>CON33011</v>
          </cell>
          <cell r="D46">
            <v>1</v>
          </cell>
          <cell r="E46" t="str">
            <v>4 tuần</v>
          </cell>
          <cell r="F46" t="str">
            <v>Khoa Xây dựng</v>
          </cell>
          <cell r="H46" t="str">
            <v>[1]</v>
          </cell>
        </row>
        <row r="47">
          <cell r="A47">
            <v>43</v>
          </cell>
          <cell r="B47" t="str">
            <v>Chuyên đề</v>
          </cell>
          <cell r="C47" t="str">
            <v>CON33013</v>
          </cell>
          <cell r="D47">
            <v>0</v>
          </cell>
          <cell r="E47" t="str">
            <v>1 tuần</v>
          </cell>
          <cell r="F47" t="str">
            <v>Khoa Xây dựng</v>
          </cell>
          <cell r="H47" t="str">
            <v>[1]</v>
          </cell>
        </row>
        <row r="48">
          <cell r="A48">
            <v>44</v>
          </cell>
          <cell r="B48" t="str">
            <v>ĐA tốt nghiệp</v>
          </cell>
          <cell r="C48" t="str">
            <v>CON33012</v>
          </cell>
          <cell r="D48">
            <v>4</v>
          </cell>
          <cell r="E48" t="str">
            <v>8 tuần</v>
          </cell>
          <cell r="F48" t="str">
            <v>Khoa Xây dựng</v>
          </cell>
          <cell r="H48" t="str">
            <v>[1]</v>
          </cell>
        </row>
        <row r="49">
          <cell r="A49">
            <v>45</v>
          </cell>
          <cell r="B49" t="str">
            <v>Học phần thay thế TN1</v>
          </cell>
          <cell r="C49" t="str">
            <v>CON33014</v>
          </cell>
          <cell r="D49">
            <v>2</v>
          </cell>
          <cell r="E49">
            <v>30</v>
          </cell>
          <cell r="F49" t="str">
            <v>Khoa Xây dựng</v>
          </cell>
          <cell r="H49" t="str">
            <v>[1]</v>
          </cell>
        </row>
        <row r="50">
          <cell r="A50">
            <v>46</v>
          </cell>
          <cell r="B50" t="str">
            <v>Học phần thay thế TN2</v>
          </cell>
          <cell r="C50" t="str">
            <v>CON33015</v>
          </cell>
          <cell r="D50">
            <v>2</v>
          </cell>
          <cell r="E50">
            <v>30</v>
          </cell>
          <cell r="F50" t="str">
            <v>Khoa Xây dựng</v>
          </cell>
          <cell r="H50" t="str">
            <v>[1]</v>
          </cell>
        </row>
        <row r="51">
          <cell r="A51">
            <v>47</v>
          </cell>
          <cell r="B51" t="str">
            <v>Autocad</v>
          </cell>
          <cell r="C51" t="str">
            <v>ARC33001</v>
          </cell>
          <cell r="D51">
            <v>2</v>
          </cell>
          <cell r="E51">
            <v>30</v>
          </cell>
          <cell r="F51" t="str">
            <v>Khoa Kiến trúc</v>
          </cell>
          <cell r="H51" t="str">
            <v>[1],[3],[4],[5],[7]</v>
          </cell>
        </row>
        <row r="52">
          <cell r="A52">
            <v>48</v>
          </cell>
          <cell r="B52" t="str">
            <v>Kinh tế xây dựng</v>
          </cell>
          <cell r="C52" t="str">
            <v>ECO32015</v>
          </cell>
          <cell r="D52">
            <v>2</v>
          </cell>
          <cell r="E52">
            <v>30</v>
          </cell>
          <cell r="F52" t="str">
            <v>Khoa Kinh tế</v>
          </cell>
          <cell r="H52" t="str">
            <v>[1],[3],[4],[5],[7]</v>
          </cell>
        </row>
        <row r="53">
          <cell r="A53">
            <v>49</v>
          </cell>
          <cell r="B53" t="str">
            <v>Kiến trúc dân dụng-công nghiệp</v>
          </cell>
          <cell r="C53" t="str">
            <v>ARC33002</v>
          </cell>
          <cell r="D53">
            <v>2</v>
          </cell>
          <cell r="E53">
            <v>30</v>
          </cell>
          <cell r="F53" t="str">
            <v>Khoa Kiến trúc</v>
          </cell>
          <cell r="H53" t="str">
            <v>[1]</v>
          </cell>
        </row>
        <row r="54">
          <cell r="A54">
            <v>50</v>
          </cell>
          <cell r="B54" t="str">
            <v>Thực hành thiết kế kết cấu công trình</v>
          </cell>
          <cell r="C54" t="str">
            <v>CON33002</v>
          </cell>
          <cell r="D54">
            <v>2</v>
          </cell>
          <cell r="E54">
            <v>30</v>
          </cell>
          <cell r="F54" t="str">
            <v>Khoa Xây dựng</v>
          </cell>
          <cell r="H54" t="str">
            <v>[1]</v>
          </cell>
        </row>
        <row r="55">
          <cell r="A55">
            <v>51</v>
          </cell>
          <cell r="B55" t="str">
            <v>Giải pháp nền móng trên nền đất yếu</v>
          </cell>
          <cell r="C55" t="str">
            <v>CON33003</v>
          </cell>
          <cell r="D55">
            <v>2</v>
          </cell>
          <cell r="E55">
            <v>30</v>
          </cell>
          <cell r="F55" t="str">
            <v>Khoa Xây dựng</v>
          </cell>
          <cell r="H55" t="str">
            <v>[1],[5]</v>
          </cell>
        </row>
        <row r="56">
          <cell r="A56">
            <v>52</v>
          </cell>
          <cell r="B56" t="str">
            <v>Tin học ứng dụng trong tổ chức thi công</v>
          </cell>
          <cell r="C56" t="str">
            <v>CON33004</v>
          </cell>
          <cell r="D56">
            <v>2</v>
          </cell>
          <cell r="E56">
            <v>30</v>
          </cell>
          <cell r="F56" t="str">
            <v>Khoa Xây dựng</v>
          </cell>
          <cell r="H56" t="str">
            <v>[1]</v>
          </cell>
        </row>
        <row r="57">
          <cell r="A57">
            <v>53</v>
          </cell>
          <cell r="B57" t="str">
            <v>Pháp luật xây dựng</v>
          </cell>
          <cell r="C57" t="str">
            <v>ECO33016</v>
          </cell>
          <cell r="D57">
            <v>2</v>
          </cell>
          <cell r="E57">
            <v>30</v>
          </cell>
          <cell r="F57" t="str">
            <v>Khoa Kinh tế</v>
          </cell>
          <cell r="H57" t="str">
            <v>[1],[3],[4],[5],[7]</v>
          </cell>
        </row>
        <row r="58">
          <cell r="A58">
            <v>54</v>
          </cell>
          <cell r="B58" t="str">
            <v>Sinh hoạt lớp</v>
          </cell>
          <cell r="C58" t="str">
            <v>CON31000</v>
          </cell>
          <cell r="D58">
            <v>0</v>
          </cell>
          <cell r="E58" t="str">
            <v>15 Tiết</v>
          </cell>
          <cell r="F58" t="str">
            <v>Khoa Xây dựng</v>
          </cell>
          <cell r="H58" t="str">
            <v>[1]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V-DH"/>
      <sheetName val="DMM-HP"/>
      <sheetName val="thi-tgian"/>
      <sheetName val="HINH THUC THI"/>
      <sheetName val="1DH-X"/>
      <sheetName val="2DH-KTR"/>
      <sheetName val="1CD-X"/>
      <sheetName val="2CD-KT"/>
      <sheetName val="3CD-CTN"/>
      <sheetName val="4CD-KX"/>
      <sheetName val="5CD-CD"/>
      <sheetName val="6CD-QT"/>
      <sheetName val="7CD-HT"/>
      <sheetName val="8CD-XDLT"/>
      <sheetName val="9-KTLT"/>
      <sheetName val="1TC-X"/>
      <sheetName val="2TC-KT"/>
      <sheetName val="3TC-CTN"/>
      <sheetName val="4TC-KTR"/>
      <sheetName val="1TCN"/>
    </sheetNames>
    <sheetDataSet>
      <sheetData sheetId="2">
        <row r="1">
          <cell r="E1" t="str">
            <v>quy chế</v>
          </cell>
          <cell r="F1" t="str">
            <v>Mã bậc ĐT</v>
          </cell>
        </row>
        <row r="2">
          <cell r="A2" t="str">
            <v>BTL trên máy</v>
          </cell>
          <cell r="D2" t="str">
            <v>-</v>
          </cell>
          <cell r="E2" t="str">
            <v>QC25</v>
          </cell>
          <cell r="F2" t="str">
            <v>CĐ</v>
          </cell>
        </row>
        <row r="3">
          <cell r="A3" t="str">
            <v>Nộp BC</v>
          </cell>
          <cell r="D3" t="str">
            <v>120'</v>
          </cell>
          <cell r="E3" t="str">
            <v>QC43</v>
          </cell>
          <cell r="F3" t="str">
            <v>CĐ-LT</v>
          </cell>
        </row>
        <row r="4">
          <cell r="A4" t="str">
            <v>Nộp BTL</v>
          </cell>
          <cell r="D4" t="str">
            <v>150'</v>
          </cell>
          <cell r="E4" t="str">
            <v>QC40</v>
          </cell>
          <cell r="F4" t="str">
            <v>ĐH</v>
          </cell>
        </row>
        <row r="5">
          <cell r="A5" t="str">
            <v>Nộp BTL+VĐáp</v>
          </cell>
          <cell r="D5" t="str">
            <v>180'</v>
          </cell>
          <cell r="E5" t="str">
            <v>QC14</v>
          </cell>
          <cell r="F5" t="str">
            <v>TCN</v>
          </cell>
        </row>
        <row r="6">
          <cell r="A6" t="str">
            <v>Nộp TL</v>
          </cell>
          <cell r="D6" t="str">
            <v>240'</v>
          </cell>
          <cell r="E6" t="str">
            <v>QC13</v>
          </cell>
          <cell r="F6" t="str">
            <v>CH</v>
          </cell>
        </row>
        <row r="7">
          <cell r="A7" t="str">
            <v>T.hành-đề mở</v>
          </cell>
          <cell r="D7" t="str">
            <v>45'</v>
          </cell>
          <cell r="F7" t="str">
            <v>TCN</v>
          </cell>
        </row>
        <row r="8">
          <cell r="A8" t="str">
            <v>Thực hành</v>
          </cell>
          <cell r="D8" t="str">
            <v>50'</v>
          </cell>
        </row>
        <row r="9">
          <cell r="A9" t="str">
            <v>Trắc nghiệm</v>
          </cell>
          <cell r="D9" t="str">
            <v>60'</v>
          </cell>
        </row>
        <row r="10">
          <cell r="A10" t="str">
            <v>Vấn đáp</v>
          </cell>
          <cell r="D10" t="str">
            <v>75'</v>
          </cell>
        </row>
        <row r="11">
          <cell r="A11" t="str">
            <v>Viết+tn - đ.đóng</v>
          </cell>
          <cell r="D11" t="str">
            <v>90'</v>
          </cell>
        </row>
        <row r="12">
          <cell r="A12" t="str">
            <v>Viết - đề đóng</v>
          </cell>
          <cell r="D12" t="str">
            <v>BTL</v>
          </cell>
        </row>
        <row r="13">
          <cell r="A13" t="str">
            <v>Viết - đề mở</v>
          </cell>
        </row>
        <row r="14">
          <cell r="A14" t="str">
            <v>Viết/Thực hành</v>
          </cell>
        </row>
        <row r="15">
          <cell r="A15" t="str">
            <v>Nộp ĐA</v>
          </cell>
        </row>
        <row r="16">
          <cell r="A16" t="str">
            <v>Nộp ĐA+B vệ</v>
          </cell>
        </row>
        <row r="17">
          <cell r="A17" t="str">
            <v>Theo HP t.chọn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V-DH"/>
      <sheetName val="DMM-HP"/>
      <sheetName val="thi-tgian"/>
      <sheetName val="HINH THUC THI"/>
      <sheetName val="1DH-X"/>
      <sheetName val="2DH-KTR"/>
      <sheetName val="1CD-X"/>
      <sheetName val="2CD-KT"/>
      <sheetName val="3CD-CTN"/>
      <sheetName val="4CD-KX"/>
      <sheetName val="5CD-CD"/>
      <sheetName val="6CD-QT"/>
      <sheetName val="7CD-HT"/>
      <sheetName val="8CD-XDLT"/>
      <sheetName val="9-KTLT"/>
      <sheetName val="1TC-X"/>
      <sheetName val="2TC-KT"/>
      <sheetName val="3TC-CTN"/>
      <sheetName val="4TC-KTR"/>
      <sheetName val="1TCN"/>
    </sheetNames>
    <sheetDataSet>
      <sheetData sheetId="2">
        <row r="1">
          <cell r="E1" t="str">
            <v>quy chế</v>
          </cell>
          <cell r="F1" t="str">
            <v>Mã bậc ĐT</v>
          </cell>
        </row>
        <row r="2">
          <cell r="A2" t="str">
            <v>BTL trên máy</v>
          </cell>
          <cell r="D2" t="str">
            <v>-</v>
          </cell>
          <cell r="E2" t="str">
            <v>QC25</v>
          </cell>
          <cell r="F2" t="str">
            <v>CĐ</v>
          </cell>
        </row>
        <row r="3">
          <cell r="A3" t="str">
            <v>Nộp BC</v>
          </cell>
          <cell r="D3" t="str">
            <v>120'</v>
          </cell>
          <cell r="E3" t="str">
            <v>QC43</v>
          </cell>
          <cell r="F3" t="str">
            <v>CĐ-LT</v>
          </cell>
        </row>
        <row r="4">
          <cell r="A4" t="str">
            <v>Nộp BTL</v>
          </cell>
          <cell r="D4" t="str">
            <v>150'</v>
          </cell>
          <cell r="E4" t="str">
            <v>QC40</v>
          </cell>
          <cell r="F4" t="str">
            <v>ĐH</v>
          </cell>
        </row>
        <row r="5">
          <cell r="A5" t="str">
            <v>Nộp BTL+VĐáp</v>
          </cell>
          <cell r="D5" t="str">
            <v>180'</v>
          </cell>
          <cell r="E5" t="str">
            <v>QC14</v>
          </cell>
          <cell r="F5" t="str">
            <v>TCN</v>
          </cell>
        </row>
        <row r="6">
          <cell r="A6" t="str">
            <v>Nộp TL</v>
          </cell>
          <cell r="D6" t="str">
            <v>240'</v>
          </cell>
          <cell r="E6" t="str">
            <v>QC13</v>
          </cell>
          <cell r="F6" t="str">
            <v>CH</v>
          </cell>
        </row>
        <row r="7">
          <cell r="A7" t="str">
            <v>T.hành-đề mở</v>
          </cell>
          <cell r="D7" t="str">
            <v>45'</v>
          </cell>
          <cell r="F7" t="str">
            <v>TCN</v>
          </cell>
        </row>
        <row r="8">
          <cell r="A8" t="str">
            <v>Thực hành</v>
          </cell>
          <cell r="D8" t="str">
            <v>50'</v>
          </cell>
        </row>
        <row r="9">
          <cell r="A9" t="str">
            <v>Trắc nghiệm</v>
          </cell>
          <cell r="D9" t="str">
            <v>60'</v>
          </cell>
        </row>
        <row r="10">
          <cell r="A10" t="str">
            <v>Vấn đáp</v>
          </cell>
          <cell r="D10" t="str">
            <v>75'</v>
          </cell>
        </row>
        <row r="11">
          <cell r="A11" t="str">
            <v>Viết+tn - đ.đóng</v>
          </cell>
          <cell r="D11" t="str">
            <v>90'</v>
          </cell>
        </row>
        <row r="12">
          <cell r="A12" t="str">
            <v>Viết - đề đóng</v>
          </cell>
          <cell r="D12" t="str">
            <v>BTL</v>
          </cell>
        </row>
        <row r="13">
          <cell r="A13" t="str">
            <v>Viết - đề mở</v>
          </cell>
        </row>
        <row r="14">
          <cell r="A14" t="str">
            <v>Viết/Thực hành</v>
          </cell>
        </row>
        <row r="15">
          <cell r="A15" t="str">
            <v>Nộp ĐA</v>
          </cell>
        </row>
        <row r="16">
          <cell r="A16" t="str">
            <v>Nộp ĐA+B vệ</v>
          </cell>
        </row>
        <row r="17">
          <cell r="A17" t="str">
            <v>Theo HP t.chọn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oc"/>
      <sheetName val="Du lieu"/>
      <sheetName val="KH-Tin chi"/>
      <sheetName val="MAHP"/>
      <sheetName val="00000000"/>
    </sheetNames>
    <sheetDataSet>
      <sheetData sheetId="1">
        <row r="5">
          <cell r="A5">
            <v>1</v>
          </cell>
          <cell r="B5" t="str">
            <v>Những NLCB của CN Mác-Lênin</v>
          </cell>
          <cell r="C5" t="str">
            <v>POL31002</v>
          </cell>
          <cell r="D5">
            <v>2</v>
          </cell>
          <cell r="E5">
            <v>30</v>
          </cell>
          <cell r="F5" t="str">
            <v>Khoa LL.Chính trị</v>
          </cell>
          <cell r="H5" t="str">
            <v>[8]</v>
          </cell>
        </row>
        <row r="6">
          <cell r="A6">
            <v>2</v>
          </cell>
          <cell r="B6" t="str">
            <v>Đường lối CM của ĐCS Việt Nam</v>
          </cell>
          <cell r="C6" t="str">
            <v>POL33002</v>
          </cell>
          <cell r="D6">
            <v>2</v>
          </cell>
          <cell r="E6">
            <v>30</v>
          </cell>
          <cell r="F6" t="str">
            <v>Khoa LL.Chính trị</v>
          </cell>
          <cell r="H6" t="str">
            <v>[8]</v>
          </cell>
        </row>
        <row r="7">
          <cell r="A7">
            <v>3</v>
          </cell>
          <cell r="B7" t="str">
            <v>Tư tưởng Hồ Chí Minh</v>
          </cell>
          <cell r="C7" t="str">
            <v>POL32002</v>
          </cell>
          <cell r="D7">
            <v>2</v>
          </cell>
          <cell r="E7">
            <v>30</v>
          </cell>
          <cell r="F7" t="str">
            <v>Khoa LL.Chính trị</v>
          </cell>
          <cell r="H7" t="str">
            <v>[8]</v>
          </cell>
        </row>
        <row r="8">
          <cell r="A8">
            <v>4</v>
          </cell>
          <cell r="B8" t="str">
            <v>Toán cao cấp A1</v>
          </cell>
          <cell r="C8" t="str">
            <v>BAS31001</v>
          </cell>
          <cell r="D8">
            <v>3</v>
          </cell>
          <cell r="E8">
            <v>45</v>
          </cell>
          <cell r="F8" t="str">
            <v>Đã có</v>
          </cell>
          <cell r="H8" t="str">
            <v>[1],[3],[4],[5],[7],[8]</v>
          </cell>
        </row>
        <row r="9">
          <cell r="A9">
            <v>5</v>
          </cell>
          <cell r="B9" t="str">
            <v>Toán cao cấp A2</v>
          </cell>
          <cell r="C9" t="str">
            <v>BAS31002</v>
          </cell>
          <cell r="D9">
            <v>2</v>
          </cell>
          <cell r="E9">
            <v>30</v>
          </cell>
          <cell r="F9" t="str">
            <v>Đã có</v>
          </cell>
          <cell r="H9" t="str">
            <v>[1],[3],[4],[5],[7],[8]</v>
          </cell>
        </row>
        <row r="10">
          <cell r="A10">
            <v>6</v>
          </cell>
          <cell r="B10" t="str">
            <v>Vật lý đại cương</v>
          </cell>
          <cell r="C10" t="str">
            <v>BAS31003</v>
          </cell>
          <cell r="D10">
            <v>3</v>
          </cell>
          <cell r="E10">
            <v>45</v>
          </cell>
          <cell r="F10" t="str">
            <v>Đã có</v>
          </cell>
          <cell r="G10" t="str">
            <v>dự kiến 2 TC</v>
          </cell>
          <cell r="H10" t="str">
            <v>[1],[3],[4],[5],[7],[8]</v>
          </cell>
        </row>
        <row r="11">
          <cell r="A11">
            <v>7</v>
          </cell>
          <cell r="B11" t="str">
            <v>Hóa học đại cương</v>
          </cell>
          <cell r="C11" t="str">
            <v>BAS31004</v>
          </cell>
          <cell r="D11">
            <v>2</v>
          </cell>
          <cell r="E11">
            <v>30</v>
          </cell>
          <cell r="F11" t="str">
            <v>Đã có</v>
          </cell>
          <cell r="H11" t="str">
            <v>[1],[3],[4],[5],[7],[8]</v>
          </cell>
        </row>
        <row r="12">
          <cell r="A12">
            <v>8</v>
          </cell>
          <cell r="B12" t="str">
            <v>Pháp luật xây dựng</v>
          </cell>
          <cell r="C12" t="str">
            <v>ECO33016</v>
          </cell>
          <cell r="D12">
            <v>2</v>
          </cell>
          <cell r="E12">
            <v>30</v>
          </cell>
          <cell r="F12" t="str">
            <v>Đã có</v>
          </cell>
          <cell r="H12" t="str">
            <v>[1],[3],[4],[5],[7],[8]</v>
          </cell>
        </row>
        <row r="13">
          <cell r="A13">
            <v>9</v>
          </cell>
          <cell r="B13" t="str">
            <v>Anh văn 2</v>
          </cell>
          <cell r="C13" t="str">
            <v>FLI32002</v>
          </cell>
          <cell r="D13">
            <v>3</v>
          </cell>
          <cell r="E13">
            <v>45</v>
          </cell>
          <cell r="F13" t="str">
            <v>Đã có</v>
          </cell>
          <cell r="G13" t="str">
            <v>dự kiến 2 TC</v>
          </cell>
          <cell r="H13" t="str">
            <v>[1],[3],[4],[5],[7],[8]</v>
          </cell>
        </row>
        <row r="14">
          <cell r="A14">
            <v>10</v>
          </cell>
          <cell r="B14" t="str">
            <v>Giáo dục thể chất P2</v>
          </cell>
          <cell r="C14" t="str">
            <v>BAS31011</v>
          </cell>
          <cell r="D14">
            <v>0</v>
          </cell>
          <cell r="E14">
            <v>45</v>
          </cell>
          <cell r="F14" t="str">
            <v>Đã có</v>
          </cell>
          <cell r="G14" t="str">
            <v>Cấp chứng chỉ</v>
          </cell>
          <cell r="H14" t="str">
            <v>[8]</v>
          </cell>
        </row>
        <row r="15">
          <cell r="A15">
            <v>11</v>
          </cell>
          <cell r="B15" t="str">
            <v>Giáo dục quốc phòng P1</v>
          </cell>
          <cell r="C15" t="str">
            <v>BAS31005</v>
          </cell>
          <cell r="D15">
            <v>0</v>
          </cell>
          <cell r="E15">
            <v>45</v>
          </cell>
          <cell r="F15" t="str">
            <v>Đã có</v>
          </cell>
          <cell r="G15" t="str">
            <v>Cấp chứng chỉ</v>
          </cell>
          <cell r="H15" t="str">
            <v>[8]</v>
          </cell>
        </row>
        <row r="16">
          <cell r="A16">
            <v>12</v>
          </cell>
          <cell r="B16" t="str">
            <v>Giáo dục quốc phòng P3</v>
          </cell>
          <cell r="C16" t="str">
            <v>BAS31010</v>
          </cell>
          <cell r="D16">
            <v>0</v>
          </cell>
          <cell r="E16">
            <v>45</v>
          </cell>
          <cell r="F16" t="str">
            <v>Đã có</v>
          </cell>
          <cell r="G16" t="str">
            <v>Cấp chứng chỉ</v>
          </cell>
          <cell r="H16" t="str">
            <v>[8]</v>
          </cell>
        </row>
        <row r="17">
          <cell r="A17">
            <v>13</v>
          </cell>
          <cell r="B17" t="str">
            <v>Cơ học công trình</v>
          </cell>
          <cell r="C17" t="str">
            <v>CON32009</v>
          </cell>
          <cell r="D17">
            <v>3</v>
          </cell>
          <cell r="E17">
            <v>45</v>
          </cell>
          <cell r="F17" t="str">
            <v>Khoa XD</v>
          </cell>
          <cell r="G17" t="str">
            <v>Ghép CHCS, SBVL, CHKC</v>
          </cell>
          <cell r="H17" t="str">
            <v>[8]</v>
          </cell>
        </row>
        <row r="18">
          <cell r="A18">
            <v>14</v>
          </cell>
          <cell r="B18" t="str">
            <v>Địa kỹ thuật</v>
          </cell>
          <cell r="C18" t="str">
            <v>CON32002</v>
          </cell>
          <cell r="D18">
            <v>3</v>
          </cell>
          <cell r="E18">
            <v>45</v>
          </cell>
          <cell r="F18" t="str">
            <v>Đã có</v>
          </cell>
          <cell r="G18" t="str">
            <v>Ghép ĐCCT, CHĐ</v>
          </cell>
          <cell r="H18" t="str">
            <v>[1],[4],[8]</v>
          </cell>
        </row>
        <row r="19">
          <cell r="A19">
            <v>15</v>
          </cell>
          <cell r="B19" t="str">
            <v>Kết cấu BTCT 2</v>
          </cell>
          <cell r="C19" t="str">
            <v>CON32007</v>
          </cell>
          <cell r="D19">
            <v>4</v>
          </cell>
          <cell r="E19">
            <v>60</v>
          </cell>
          <cell r="F19" t="str">
            <v>Đã có</v>
          </cell>
          <cell r="G19" t="str">
            <v>Ghép BTCT2, THUD</v>
          </cell>
          <cell r="H19" t="str">
            <v>[1],[4],[8]</v>
          </cell>
        </row>
        <row r="20">
          <cell r="A20">
            <v>16</v>
          </cell>
          <cell r="B20" t="str">
            <v>Kết cấu thép</v>
          </cell>
          <cell r="C20" t="str">
            <v>CON33001</v>
          </cell>
          <cell r="D20">
            <v>2</v>
          </cell>
          <cell r="E20">
            <v>30</v>
          </cell>
          <cell r="F20" t="str">
            <v>Đã có</v>
          </cell>
          <cell r="H20" t="str">
            <v>[1],[8]</v>
          </cell>
        </row>
        <row r="21">
          <cell r="A21">
            <v>17</v>
          </cell>
          <cell r="B21" t="str">
            <v>Nền móng</v>
          </cell>
          <cell r="C21" t="str">
            <v>CON32005</v>
          </cell>
          <cell r="D21">
            <v>2</v>
          </cell>
          <cell r="E21">
            <v>30</v>
          </cell>
          <cell r="F21" t="str">
            <v>Đã có</v>
          </cell>
          <cell r="H21" t="str">
            <v>[1],[4],[7],[8]</v>
          </cell>
        </row>
        <row r="22">
          <cell r="A22">
            <v>18</v>
          </cell>
          <cell r="B22" t="str">
            <v>Kỹ thuật và tổ chức thi công</v>
          </cell>
          <cell r="C22" t="str">
            <v>CON32010</v>
          </cell>
          <cell r="D22">
            <v>4</v>
          </cell>
          <cell r="E22">
            <v>60</v>
          </cell>
          <cell r="F22" t="str">
            <v>Khoa XD</v>
          </cell>
          <cell r="G22" t="str">
            <v>Ghép KTTC, TCTC, Máy XD</v>
          </cell>
          <cell r="H22" t="str">
            <v>[8]</v>
          </cell>
        </row>
        <row r="23">
          <cell r="A23">
            <v>19</v>
          </cell>
          <cell r="B23" t="str">
            <v>Đồ án Nền và móng</v>
          </cell>
          <cell r="C23" t="str">
            <v>CON32006</v>
          </cell>
          <cell r="D23">
            <v>1</v>
          </cell>
          <cell r="E23">
            <v>30</v>
          </cell>
          <cell r="F23" t="str">
            <v>Đã có</v>
          </cell>
          <cell r="H23" t="str">
            <v>[1],[8]</v>
          </cell>
        </row>
        <row r="24">
          <cell r="A24">
            <v>20</v>
          </cell>
          <cell r="B24" t="str">
            <v>Thực tập Địa kỹ thuật</v>
          </cell>
          <cell r="C24" t="str">
            <v>CON32003</v>
          </cell>
          <cell r="D24">
            <v>1</v>
          </cell>
          <cell r="E24">
            <v>30</v>
          </cell>
          <cell r="F24" t="str">
            <v>Đã có</v>
          </cell>
          <cell r="H24" t="str">
            <v>[1],[5],[8]</v>
          </cell>
        </row>
        <row r="25">
          <cell r="A25">
            <v>21</v>
          </cell>
          <cell r="B25" t="str">
            <v>TN Vật liệu XD và KĐ công trình</v>
          </cell>
          <cell r="C25" t="str">
            <v>CON31003</v>
          </cell>
          <cell r="D25">
            <v>1</v>
          </cell>
          <cell r="E25">
            <v>30</v>
          </cell>
          <cell r="F25" t="str">
            <v>Đã có</v>
          </cell>
          <cell r="H25" t="str">
            <v>[1],[5],[8]</v>
          </cell>
        </row>
        <row r="26">
          <cell r="A26">
            <v>22</v>
          </cell>
          <cell r="B26" t="str">
            <v>Chuyên đề</v>
          </cell>
          <cell r="C26" t="str">
            <v>CON33013</v>
          </cell>
          <cell r="D26">
            <v>0</v>
          </cell>
          <cell r="E26" t="str">
            <v>1 tuần</v>
          </cell>
          <cell r="F26" t="str">
            <v>Đã có</v>
          </cell>
          <cell r="H26" t="str">
            <v>[1],[8]</v>
          </cell>
        </row>
        <row r="27">
          <cell r="A27">
            <v>23</v>
          </cell>
          <cell r="B27" t="str">
            <v>ĐA tốt nghiệp</v>
          </cell>
          <cell r="C27" t="str">
            <v>CON33012</v>
          </cell>
          <cell r="D27">
            <v>4</v>
          </cell>
          <cell r="E27" t="str">
            <v>8 tuần</v>
          </cell>
          <cell r="F27" t="str">
            <v>Đã có</v>
          </cell>
          <cell r="H27" t="str">
            <v>[1],[8]</v>
          </cell>
        </row>
        <row r="28">
          <cell r="A28">
            <v>24</v>
          </cell>
          <cell r="B28" t="str">
            <v>Học phần thay thế TN1</v>
          </cell>
          <cell r="C28" t="str">
            <v>CON33014</v>
          </cell>
          <cell r="D28">
            <v>2</v>
          </cell>
          <cell r="E28">
            <v>30</v>
          </cell>
          <cell r="F28" t="str">
            <v>Đã có</v>
          </cell>
          <cell r="H28" t="str">
            <v>[1],[8]</v>
          </cell>
        </row>
        <row r="29">
          <cell r="A29">
            <v>25</v>
          </cell>
          <cell r="B29" t="str">
            <v>Học phần thay thế TN2</v>
          </cell>
          <cell r="C29" t="str">
            <v>CON33015</v>
          </cell>
          <cell r="D29">
            <v>2</v>
          </cell>
          <cell r="E29">
            <v>30</v>
          </cell>
          <cell r="F29" t="str">
            <v>Đã có</v>
          </cell>
          <cell r="H29" t="str">
            <v>[1],[8]</v>
          </cell>
        </row>
        <row r="30">
          <cell r="A30">
            <v>26</v>
          </cell>
          <cell r="B30" t="str">
            <v>Kinh tế xây dựng</v>
          </cell>
          <cell r="C30" t="str">
            <v>ECO32015</v>
          </cell>
          <cell r="D30">
            <v>2</v>
          </cell>
          <cell r="E30">
            <v>30</v>
          </cell>
          <cell r="F30" t="str">
            <v>Đã có</v>
          </cell>
          <cell r="H30" t="str">
            <v>[1],[3],[4],[5],[7],[8]</v>
          </cell>
        </row>
        <row r="31">
          <cell r="A31">
            <v>27</v>
          </cell>
          <cell r="B31" t="str">
            <v>Thực hành thiết kế kết cấu</v>
          </cell>
          <cell r="C31" t="str">
            <v>CON33002</v>
          </cell>
          <cell r="D31">
            <v>2</v>
          </cell>
          <cell r="E31">
            <v>30</v>
          </cell>
          <cell r="F31" t="str">
            <v>Đã có</v>
          </cell>
          <cell r="H31" t="str">
            <v>[1],[8]</v>
          </cell>
        </row>
        <row r="32">
          <cell r="A32">
            <v>28</v>
          </cell>
          <cell r="B32" t="str">
            <v>Thủy lực</v>
          </cell>
          <cell r="C32" t="str">
            <v>UIT32002</v>
          </cell>
          <cell r="D32">
            <v>2</v>
          </cell>
          <cell r="E32">
            <v>30</v>
          </cell>
          <cell r="F32" t="str">
            <v>Đã có</v>
          </cell>
          <cell r="H32" t="str">
            <v>[3],[7],[8]</v>
          </cell>
        </row>
        <row r="33">
          <cell r="A33">
            <v>29</v>
          </cell>
          <cell r="B33" t="str">
            <v>Môi trường trong XD</v>
          </cell>
          <cell r="C33" t="str">
            <v>UIT32019</v>
          </cell>
          <cell r="D33">
            <v>2</v>
          </cell>
          <cell r="E33">
            <v>30</v>
          </cell>
          <cell r="F33" t="str">
            <v>Khoa KTHTĐT</v>
          </cell>
          <cell r="H33" t="str">
            <v>[8]</v>
          </cell>
        </row>
        <row r="34">
          <cell r="A34">
            <v>30</v>
          </cell>
          <cell r="B34" t="str">
            <v>Giải pháp nền móng trên nền đết yếu</v>
          </cell>
          <cell r="C34" t="str">
            <v>CON33003</v>
          </cell>
          <cell r="D34">
            <v>2</v>
          </cell>
          <cell r="E34">
            <v>30</v>
          </cell>
          <cell r="F34" t="str">
            <v>Đã có</v>
          </cell>
          <cell r="H34" t="str">
            <v>[1],[5],[8]</v>
          </cell>
        </row>
        <row r="35">
          <cell r="A35">
            <v>31</v>
          </cell>
          <cell r="B35" t="str">
            <v>Tin học ứng dụng trong tổ chức thi công</v>
          </cell>
          <cell r="C35" t="str">
            <v>CON33004</v>
          </cell>
          <cell r="D35">
            <v>2</v>
          </cell>
          <cell r="E35">
            <v>30</v>
          </cell>
          <cell r="F35" t="str">
            <v>Đã có</v>
          </cell>
          <cell r="H35" t="str">
            <v>[1],[8]</v>
          </cell>
        </row>
        <row r="36">
          <cell r="A36">
            <v>32</v>
          </cell>
          <cell r="B36" t="str">
            <v>Sinh hoạt lớp</v>
          </cell>
          <cell r="C36" t="str">
            <v>CON32000</v>
          </cell>
          <cell r="D36">
            <v>0</v>
          </cell>
          <cell r="E36" t="str">
            <v>15 Tiết</v>
          </cell>
          <cell r="F36" t="str">
            <v>Khoa XD</v>
          </cell>
          <cell r="H36" t="str">
            <v>[8]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HCT-Tin chi"/>
      <sheetName val="Du lieu"/>
      <sheetName val="KH-Tin chi"/>
      <sheetName val="00000000"/>
    </sheetNames>
    <sheetDataSet>
      <sheetData sheetId="1">
        <row r="5">
          <cell r="A5">
            <v>1</v>
          </cell>
          <cell r="B5" t="str">
            <v>Những NLCB của CN Mác-Lênin</v>
          </cell>
          <cell r="C5" t="str">
            <v>POL31001</v>
          </cell>
          <cell r="D5">
            <v>5</v>
          </cell>
          <cell r="E5">
            <v>75</v>
          </cell>
          <cell r="F5" t="str">
            <v>Khoa. LL chính trị</v>
          </cell>
          <cell r="H5" t="str">
            <v>Chung 7 ngành</v>
          </cell>
        </row>
        <row r="6">
          <cell r="A6">
            <v>2</v>
          </cell>
          <cell r="B6" t="str">
            <v>Tư tưởng Hồ Chí Minh</v>
          </cell>
          <cell r="C6" t="str">
            <v>POL32001</v>
          </cell>
          <cell r="D6">
            <v>2</v>
          </cell>
          <cell r="E6">
            <v>30</v>
          </cell>
          <cell r="F6" t="str">
            <v>Khoa. LL chính trị</v>
          </cell>
          <cell r="H6" t="str">
            <v>Chung 7 ngành</v>
          </cell>
        </row>
        <row r="7">
          <cell r="A7">
            <v>3</v>
          </cell>
          <cell r="B7" t="str">
            <v>Đường lối CM của ĐCS VN</v>
          </cell>
          <cell r="C7" t="str">
            <v>POL33001</v>
          </cell>
          <cell r="D7">
            <v>3</v>
          </cell>
          <cell r="E7">
            <v>45</v>
          </cell>
          <cell r="F7" t="str">
            <v>Khoa. LL chính trị</v>
          </cell>
          <cell r="H7" t="str">
            <v>Chung 7 ngành</v>
          </cell>
        </row>
        <row r="8">
          <cell r="A8">
            <v>4</v>
          </cell>
          <cell r="B8" t="str">
            <v>Toán cao cấp A1</v>
          </cell>
          <cell r="C8" t="str">
            <v>BAS31001</v>
          </cell>
          <cell r="D8">
            <v>3</v>
          </cell>
          <cell r="E8">
            <v>45</v>
          </cell>
          <cell r="F8" t="str">
            <v>Khoa. KHCB</v>
          </cell>
          <cell r="H8" t="str">
            <v>Chung 7 ngành</v>
          </cell>
        </row>
        <row r="9">
          <cell r="A9">
            <v>5</v>
          </cell>
          <cell r="B9" t="str">
            <v>Toán cao cấp A2</v>
          </cell>
          <cell r="C9" t="str">
            <v>BAS31002</v>
          </cell>
          <cell r="D9">
            <v>2</v>
          </cell>
          <cell r="E9">
            <v>30</v>
          </cell>
          <cell r="F9" t="str">
            <v>Khoa. KHCB</v>
          </cell>
          <cell r="G9" t="str">
            <v>Thêm ngành [5],[7],[8]</v>
          </cell>
          <cell r="H9" t="str">
            <v>[1],[3],[4],[5],[7]</v>
          </cell>
        </row>
        <row r="10">
          <cell r="A10">
            <v>6</v>
          </cell>
          <cell r="B10" t="str">
            <v>Vật lý đại cương</v>
          </cell>
          <cell r="C10" t="str">
            <v>BAS31003</v>
          </cell>
          <cell r="D10">
            <v>3</v>
          </cell>
          <cell r="E10">
            <v>45</v>
          </cell>
          <cell r="F10" t="str">
            <v>Khoa. KHCB</v>
          </cell>
          <cell r="H10" t="str">
            <v>[1],[3],[4],[5],[7]</v>
          </cell>
        </row>
        <row r="11">
          <cell r="A11">
            <v>7</v>
          </cell>
          <cell r="B11" t="str">
            <v>Hóa học đại cương</v>
          </cell>
          <cell r="C11" t="str">
            <v>BAS31004</v>
          </cell>
          <cell r="D11">
            <v>2</v>
          </cell>
          <cell r="E11">
            <v>30</v>
          </cell>
          <cell r="F11" t="str">
            <v>Khoa. KHCB</v>
          </cell>
          <cell r="H11" t="str">
            <v>[1],[3],[4],[5],[7]</v>
          </cell>
        </row>
        <row r="12">
          <cell r="A12">
            <v>8</v>
          </cell>
          <cell r="B12" t="str">
            <v>Tin học đại cương</v>
          </cell>
          <cell r="C12" t="str">
            <v>FLI31001</v>
          </cell>
          <cell r="D12">
            <v>2</v>
          </cell>
          <cell r="E12">
            <v>30</v>
          </cell>
          <cell r="F12" t="str">
            <v>TT. NN-TH</v>
          </cell>
          <cell r="H12" t="str">
            <v>Chung 7 ngành</v>
          </cell>
        </row>
        <row r="13">
          <cell r="A13">
            <v>9</v>
          </cell>
          <cell r="B13" t="str">
            <v>Anh văn 1</v>
          </cell>
          <cell r="C13" t="str">
            <v>FLI32001</v>
          </cell>
          <cell r="D13">
            <v>3</v>
          </cell>
          <cell r="E13">
            <v>45</v>
          </cell>
          <cell r="F13" t="str">
            <v>TT. NN-TH</v>
          </cell>
          <cell r="H13" t="str">
            <v>Chung 7 ngành</v>
          </cell>
        </row>
        <row r="14">
          <cell r="A14">
            <v>10</v>
          </cell>
          <cell r="B14" t="str">
            <v>Giáo dục thể chất P1</v>
          </cell>
          <cell r="C14" t="str">
            <v>BAS31006</v>
          </cell>
          <cell r="D14">
            <v>0</v>
          </cell>
          <cell r="E14">
            <v>30</v>
          </cell>
          <cell r="F14" t="str">
            <v>Khoa. KHCB</v>
          </cell>
          <cell r="H14" t="str">
            <v>Chung 7 ngành</v>
          </cell>
        </row>
        <row r="15">
          <cell r="A15">
            <v>11</v>
          </cell>
          <cell r="B15" t="str">
            <v>Giáo dục thể chất P2</v>
          </cell>
          <cell r="C15" t="str">
            <v>BAS31011</v>
          </cell>
          <cell r="D15">
            <v>0</v>
          </cell>
          <cell r="E15">
            <v>30</v>
          </cell>
          <cell r="F15" t="str">
            <v>Khoa. KHCB</v>
          </cell>
          <cell r="H15" t="str">
            <v>Chung 7 ngành</v>
          </cell>
        </row>
        <row r="16">
          <cell r="A16">
            <v>12</v>
          </cell>
          <cell r="B16" t="str">
            <v>Giáo dục thể chất P3</v>
          </cell>
          <cell r="C16" t="str">
            <v>BAS31012</v>
          </cell>
          <cell r="D16">
            <v>0</v>
          </cell>
          <cell r="E16">
            <v>30</v>
          </cell>
          <cell r="F16" t="str">
            <v>Khoa. KHCB</v>
          </cell>
          <cell r="H16" t="str">
            <v>Chung 7 ngành</v>
          </cell>
        </row>
        <row r="17">
          <cell r="A17">
            <v>13</v>
          </cell>
          <cell r="B17" t="str">
            <v>Giáo dục quốc phòng P1</v>
          </cell>
          <cell r="C17" t="str">
            <v>BAS31005</v>
          </cell>
          <cell r="D17">
            <v>0</v>
          </cell>
          <cell r="E17">
            <v>45</v>
          </cell>
          <cell r="F17" t="str">
            <v>Khoa. KHCB</v>
          </cell>
          <cell r="H17" t="str">
            <v>Chung 7 ngành</v>
          </cell>
        </row>
        <row r="18">
          <cell r="A18">
            <v>14</v>
          </cell>
          <cell r="B18" t="str">
            <v>Giáo dục quốc phòng P2</v>
          </cell>
          <cell r="C18" t="str">
            <v>BAS31009</v>
          </cell>
          <cell r="D18">
            <v>0</v>
          </cell>
          <cell r="E18">
            <v>45</v>
          </cell>
          <cell r="F18" t="str">
            <v>Khoa. KHCB</v>
          </cell>
          <cell r="H18" t="str">
            <v>Chung 7 ngành</v>
          </cell>
        </row>
        <row r="19">
          <cell r="A19">
            <v>15</v>
          </cell>
          <cell r="B19" t="str">
            <v>Giáo dục quốc phòng P3</v>
          </cell>
          <cell r="C19" t="str">
            <v>BAS31010</v>
          </cell>
          <cell r="D19">
            <v>0</v>
          </cell>
          <cell r="E19">
            <v>45</v>
          </cell>
          <cell r="F19" t="str">
            <v>Khoa. KHCB</v>
          </cell>
          <cell r="H19" t="str">
            <v>Chung 7 ngành</v>
          </cell>
        </row>
        <row r="20">
          <cell r="A20">
            <v>16</v>
          </cell>
          <cell r="B20" t="str">
            <v>Hình họa-Vẽ kỹ thuật</v>
          </cell>
          <cell r="C20" t="str">
            <v>ARC31001</v>
          </cell>
          <cell r="D20">
            <v>3</v>
          </cell>
          <cell r="E20">
            <v>45</v>
          </cell>
          <cell r="F20" t="str">
            <v>Khoa Kiến trúc</v>
          </cell>
          <cell r="G20" t="str">
            <v>+BL lớn</v>
          </cell>
          <cell r="H20" t="str">
            <v>[1],[3],[4],[5],[7]</v>
          </cell>
        </row>
        <row r="21">
          <cell r="A21">
            <v>17</v>
          </cell>
          <cell r="B21" t="str">
            <v>Cơ học công trình 1</v>
          </cell>
          <cell r="C21" t="str">
            <v>CON31001</v>
          </cell>
          <cell r="D21">
            <v>4</v>
          </cell>
          <cell r="E21">
            <v>60</v>
          </cell>
          <cell r="F21" t="str">
            <v>Khoa Xây dựng</v>
          </cell>
          <cell r="G21" t="str">
            <v>+Cơ LT:1; SBVL:3</v>
          </cell>
          <cell r="H21" t="str">
            <v>[1],[3],[4],[5],[7]</v>
          </cell>
        </row>
        <row r="22">
          <cell r="A22">
            <v>18</v>
          </cell>
          <cell r="B22" t="str">
            <v>Cơ học công trình 2</v>
          </cell>
          <cell r="C22" t="str">
            <v>CON32001</v>
          </cell>
          <cell r="D22">
            <v>3</v>
          </cell>
          <cell r="E22">
            <v>45</v>
          </cell>
          <cell r="F22" t="str">
            <v>Khoa Xây dựng</v>
          </cell>
          <cell r="G22" t="str">
            <v>Cơ kết cấu</v>
          </cell>
          <cell r="H22" t="str">
            <v>[1]</v>
          </cell>
        </row>
        <row r="23">
          <cell r="A23">
            <v>19</v>
          </cell>
          <cell r="B23" t="str">
            <v>Vật liệu xây dựng</v>
          </cell>
          <cell r="C23" t="str">
            <v>CON31002</v>
          </cell>
          <cell r="D23">
            <v>2</v>
          </cell>
          <cell r="E23">
            <v>30</v>
          </cell>
          <cell r="F23" t="str">
            <v>Khoa Xây dựng</v>
          </cell>
          <cell r="H23" t="str">
            <v>[1],[3],[4],[5],[7]</v>
          </cell>
        </row>
        <row r="24">
          <cell r="A24">
            <v>20</v>
          </cell>
          <cell r="B24" t="str">
            <v>Địa kỹ thuật</v>
          </cell>
          <cell r="C24" t="str">
            <v>CON32002</v>
          </cell>
          <cell r="D24">
            <v>3</v>
          </cell>
          <cell r="E24">
            <v>45</v>
          </cell>
          <cell r="F24" t="str">
            <v>Khoa Xây dựng</v>
          </cell>
          <cell r="G24" t="str">
            <v>Địa chất+Cơ học đất</v>
          </cell>
          <cell r="H24" t="str">
            <v>[1],[3],[4],[5],[7]</v>
          </cell>
        </row>
        <row r="25">
          <cell r="A25">
            <v>21</v>
          </cell>
          <cell r="B25" t="str">
            <v>Trắc địa</v>
          </cell>
          <cell r="C25" t="str">
            <v>UIT32003</v>
          </cell>
          <cell r="D25">
            <v>2</v>
          </cell>
          <cell r="E25">
            <v>30</v>
          </cell>
          <cell r="F25" t="str">
            <v>Khoa KTHTĐT</v>
          </cell>
          <cell r="H25" t="str">
            <v>[1],[3],[4],[5],[7]</v>
          </cell>
        </row>
        <row r="26">
          <cell r="A26">
            <v>22</v>
          </cell>
          <cell r="B26" t="str">
            <v>Anh văn 2</v>
          </cell>
          <cell r="C26" t="str">
            <v>FLI32002</v>
          </cell>
          <cell r="D26">
            <v>3</v>
          </cell>
          <cell r="E26">
            <v>45</v>
          </cell>
          <cell r="F26" t="str">
            <v>TT. NN-TH</v>
          </cell>
          <cell r="G26" t="str">
            <v>AV chuyên ngành</v>
          </cell>
          <cell r="H26" t="str">
            <v>[1],[3],[4],[5],[7]</v>
          </cell>
        </row>
        <row r="27">
          <cell r="A27">
            <v>23</v>
          </cell>
          <cell r="B27" t="str">
            <v>Điện kỹ thuật</v>
          </cell>
          <cell r="C27" t="str">
            <v>UIT32004</v>
          </cell>
          <cell r="D27">
            <v>2</v>
          </cell>
          <cell r="E27">
            <v>30</v>
          </cell>
          <cell r="F27" t="str">
            <v>Khoa KTHTĐT</v>
          </cell>
          <cell r="H27" t="str">
            <v>[1],[3],[5],[7]</v>
          </cell>
        </row>
        <row r="28">
          <cell r="A28">
            <v>24</v>
          </cell>
          <cell r="B28" t="str">
            <v>Cấu tạo kiến trúc</v>
          </cell>
          <cell r="C28" t="str">
            <v>ARC32001</v>
          </cell>
          <cell r="D28">
            <v>3</v>
          </cell>
          <cell r="E28">
            <v>45</v>
          </cell>
          <cell r="F28" t="str">
            <v>Khoa Kiến trúc</v>
          </cell>
          <cell r="H28" t="str">
            <v>[1],[4]</v>
          </cell>
        </row>
        <row r="29">
          <cell r="A29">
            <v>25</v>
          </cell>
          <cell r="B29" t="str">
            <v>Kết cấu BTCT 1</v>
          </cell>
          <cell r="C29" t="str">
            <v>CON32004</v>
          </cell>
          <cell r="D29">
            <v>3</v>
          </cell>
          <cell r="E29">
            <v>45</v>
          </cell>
          <cell r="F29" t="str">
            <v>Khoa Xây dựng</v>
          </cell>
          <cell r="H29" t="str">
            <v>[1],[3],[4],[7]</v>
          </cell>
        </row>
        <row r="30">
          <cell r="A30">
            <v>26</v>
          </cell>
          <cell r="B30" t="str">
            <v>Kết cấu BTCT 2 </v>
          </cell>
          <cell r="C30" t="str">
            <v>CON32007</v>
          </cell>
          <cell r="D30">
            <v>4</v>
          </cell>
          <cell r="E30">
            <v>60</v>
          </cell>
          <cell r="F30" t="str">
            <v>Khoa Xây dựng</v>
          </cell>
          <cell r="G30" t="str">
            <v>KCBT:3; Tin họcƯD:1</v>
          </cell>
          <cell r="H30" t="str">
            <v>[1],[4]</v>
          </cell>
        </row>
        <row r="31">
          <cell r="A31">
            <v>27</v>
          </cell>
          <cell r="B31" t="str">
            <v>Kết cấu thép</v>
          </cell>
          <cell r="C31" t="str">
            <v>CON33001</v>
          </cell>
          <cell r="D31">
            <v>2</v>
          </cell>
          <cell r="E31">
            <v>30</v>
          </cell>
          <cell r="F31" t="str">
            <v>Khoa Xây dựng</v>
          </cell>
          <cell r="H31" t="str">
            <v>[1]</v>
          </cell>
        </row>
        <row r="32">
          <cell r="A32">
            <v>28</v>
          </cell>
          <cell r="B32" t="str">
            <v>Cấp thoát nước</v>
          </cell>
          <cell r="C32" t="str">
            <v>UIT33014</v>
          </cell>
          <cell r="D32">
            <v>2</v>
          </cell>
          <cell r="E32">
            <v>30</v>
          </cell>
          <cell r="F32" t="str">
            <v>Khoa KTHTĐT</v>
          </cell>
          <cell r="H32" t="str">
            <v>[1],[4]</v>
          </cell>
        </row>
        <row r="33">
          <cell r="A33">
            <v>29</v>
          </cell>
          <cell r="B33" t="str">
            <v>Nền móng</v>
          </cell>
          <cell r="C33" t="str">
            <v>CON32005</v>
          </cell>
          <cell r="D33">
            <v>2</v>
          </cell>
          <cell r="E33">
            <v>30</v>
          </cell>
          <cell r="F33" t="str">
            <v>Khoa Xây dựng</v>
          </cell>
          <cell r="H33" t="str">
            <v>[1],[4],[7]</v>
          </cell>
        </row>
        <row r="34">
          <cell r="A34">
            <v>30</v>
          </cell>
          <cell r="B34" t="str">
            <v>Kỹ thuật thi công 1</v>
          </cell>
          <cell r="C34" t="str">
            <v>CON33006</v>
          </cell>
          <cell r="D34">
            <v>3</v>
          </cell>
          <cell r="E34">
            <v>45</v>
          </cell>
          <cell r="F34" t="str">
            <v>Khoa Xây dựng</v>
          </cell>
          <cell r="G34" t="str">
            <v>+An toàn LĐ+Máy XD</v>
          </cell>
          <cell r="H34" t="str">
            <v>[1],[4]</v>
          </cell>
        </row>
        <row r="35">
          <cell r="A35">
            <v>31</v>
          </cell>
          <cell r="B35" t="str">
            <v>Kỹ thuật thi công 2</v>
          </cell>
          <cell r="C35" t="str">
            <v>CON33007</v>
          </cell>
          <cell r="D35">
            <v>3</v>
          </cell>
          <cell r="E35">
            <v>45</v>
          </cell>
          <cell r="F35" t="str">
            <v>Khoa Xây dựng</v>
          </cell>
          <cell r="G35" t="str">
            <v>+An toàn LĐ+Máy XD</v>
          </cell>
          <cell r="H35" t="str">
            <v>[1]</v>
          </cell>
        </row>
        <row r="36">
          <cell r="A36">
            <v>32</v>
          </cell>
          <cell r="B36" t="str">
            <v>Dự toán</v>
          </cell>
          <cell r="C36" t="str">
            <v>ARC33003</v>
          </cell>
          <cell r="D36">
            <v>2</v>
          </cell>
          <cell r="E36">
            <v>30</v>
          </cell>
          <cell r="F36" t="str">
            <v>Khoa Kiến trúc</v>
          </cell>
          <cell r="H36" t="str">
            <v>[1],[3],[4],[7]</v>
          </cell>
        </row>
        <row r="37">
          <cell r="A37">
            <v>33</v>
          </cell>
          <cell r="B37" t="str">
            <v>Tổ chức thi công</v>
          </cell>
          <cell r="C37" t="str">
            <v>CON33009</v>
          </cell>
          <cell r="D37">
            <v>3</v>
          </cell>
          <cell r="E37">
            <v>45</v>
          </cell>
          <cell r="F37" t="str">
            <v>Khoa Xây dựng</v>
          </cell>
          <cell r="H37" t="str">
            <v>[1],[4]</v>
          </cell>
        </row>
        <row r="38">
          <cell r="A38">
            <v>34</v>
          </cell>
          <cell r="B38" t="str">
            <v>Đồ án Nền móng</v>
          </cell>
          <cell r="C38" t="str">
            <v>CON32006</v>
          </cell>
          <cell r="D38">
            <v>1</v>
          </cell>
          <cell r="E38">
            <v>30</v>
          </cell>
          <cell r="F38" t="str">
            <v>Khoa Xây dựng</v>
          </cell>
          <cell r="H38" t="str">
            <v>[1]</v>
          </cell>
        </row>
        <row r="39">
          <cell r="A39">
            <v>35</v>
          </cell>
          <cell r="B39" t="str">
            <v>Đồ án Kết cấu BTCT</v>
          </cell>
          <cell r="C39" t="str">
            <v>CON33005</v>
          </cell>
          <cell r="D39">
            <v>1</v>
          </cell>
          <cell r="E39">
            <v>30</v>
          </cell>
          <cell r="F39" t="str">
            <v>Khoa Xây dựng</v>
          </cell>
          <cell r="H39" t="str">
            <v>[1]</v>
          </cell>
        </row>
        <row r="40">
          <cell r="A40">
            <v>36</v>
          </cell>
          <cell r="B40" t="str">
            <v>Đồ án Kỹ thuật thi công</v>
          </cell>
          <cell r="C40" t="str">
            <v>CON33008</v>
          </cell>
          <cell r="D40">
            <v>1</v>
          </cell>
          <cell r="E40">
            <v>30</v>
          </cell>
          <cell r="F40" t="str">
            <v>Khoa Xây dựng</v>
          </cell>
          <cell r="H40" t="str">
            <v>[1],[4]</v>
          </cell>
        </row>
        <row r="41">
          <cell r="A41">
            <v>37</v>
          </cell>
          <cell r="B41" t="str">
            <v>Đồ án Tổ chức thi công</v>
          </cell>
          <cell r="C41" t="str">
            <v>CON33010</v>
          </cell>
          <cell r="D41">
            <v>1</v>
          </cell>
          <cell r="E41">
            <v>30</v>
          </cell>
          <cell r="F41" t="str">
            <v>Khoa Xây dựng</v>
          </cell>
          <cell r="H41" t="str">
            <v>[1],[4]</v>
          </cell>
        </row>
        <row r="42">
          <cell r="A42">
            <v>38</v>
          </cell>
          <cell r="B42" t="str">
            <v>TN Vật liệu XD và KĐ công trình</v>
          </cell>
          <cell r="C42" t="str">
            <v>CON31003</v>
          </cell>
          <cell r="D42">
            <v>1</v>
          </cell>
          <cell r="E42">
            <v>30</v>
          </cell>
          <cell r="F42" t="str">
            <v>Khoa Xây dựng</v>
          </cell>
          <cell r="G42" t="str">
            <v>Bỏ [7]</v>
          </cell>
          <cell r="H42" t="str">
            <v>[1],[5]</v>
          </cell>
        </row>
        <row r="43">
          <cell r="A43">
            <v>39</v>
          </cell>
          <cell r="B43" t="str">
            <v>Thực tập Trắc địa</v>
          </cell>
          <cell r="C43" t="str">
            <v>UIT32009</v>
          </cell>
          <cell r="D43">
            <v>1</v>
          </cell>
          <cell r="E43">
            <v>30</v>
          </cell>
          <cell r="F43" t="str">
            <v>Khoa KTHTĐT</v>
          </cell>
          <cell r="G43" t="str">
            <v>Bỏ [3]</v>
          </cell>
          <cell r="H43" t="str">
            <v>[1],[7]</v>
          </cell>
        </row>
        <row r="44">
          <cell r="A44">
            <v>40</v>
          </cell>
          <cell r="B44" t="str">
            <v>Thực tập Địa kỹ thuật</v>
          </cell>
          <cell r="C44" t="str">
            <v>CON32003</v>
          </cell>
          <cell r="D44">
            <v>1</v>
          </cell>
          <cell r="E44">
            <v>30</v>
          </cell>
          <cell r="F44" t="str">
            <v>Khoa KTHTĐT</v>
          </cell>
          <cell r="G44" t="str">
            <v>Bỏ [3], [7]</v>
          </cell>
          <cell r="H44" t="str">
            <v>[1],[5]</v>
          </cell>
        </row>
        <row r="45">
          <cell r="A45">
            <v>41</v>
          </cell>
          <cell r="B45" t="str">
            <v>Thực tập nghề nghiệp</v>
          </cell>
          <cell r="C45" t="str">
            <v>VOG32001</v>
          </cell>
          <cell r="D45">
            <v>2</v>
          </cell>
          <cell r="E45" t="str">
            <v>4 tuần</v>
          </cell>
          <cell r="F45" t="str">
            <v>Khoa Dạy nghề</v>
          </cell>
          <cell r="G45" t="str">
            <v>Cắt giảm 05/4/2011</v>
          </cell>
          <cell r="H45" t="str">
            <v>[1]</v>
          </cell>
        </row>
        <row r="46">
          <cell r="A46">
            <v>42</v>
          </cell>
          <cell r="B46" t="str">
            <v>Thực tập tốt nghiệp</v>
          </cell>
          <cell r="C46" t="str">
            <v>CON33011</v>
          </cell>
          <cell r="D46">
            <v>1</v>
          </cell>
          <cell r="E46" t="str">
            <v>4 tuần</v>
          </cell>
          <cell r="F46" t="str">
            <v>Khoa Xây dựng</v>
          </cell>
          <cell r="H46" t="str">
            <v>[1]</v>
          </cell>
        </row>
        <row r="47">
          <cell r="A47">
            <v>43</v>
          </cell>
          <cell r="B47" t="str">
            <v>Chuyên đề</v>
          </cell>
          <cell r="C47" t="str">
            <v>CON33013</v>
          </cell>
          <cell r="D47">
            <v>0</v>
          </cell>
          <cell r="E47" t="str">
            <v>1 tuần</v>
          </cell>
          <cell r="F47" t="str">
            <v>Khoa Xây dựng</v>
          </cell>
          <cell r="H47" t="str">
            <v>[1]</v>
          </cell>
        </row>
        <row r="48">
          <cell r="A48">
            <v>44</v>
          </cell>
          <cell r="B48" t="str">
            <v>ĐA tốt nghiệp</v>
          </cell>
          <cell r="C48" t="str">
            <v>CON33012</v>
          </cell>
          <cell r="D48">
            <v>4</v>
          </cell>
          <cell r="E48" t="str">
            <v>8 tuần</v>
          </cell>
          <cell r="F48" t="str">
            <v>Khoa Xây dựng</v>
          </cell>
          <cell r="H48" t="str">
            <v>[1]</v>
          </cell>
        </row>
        <row r="49">
          <cell r="A49">
            <v>45</v>
          </cell>
          <cell r="B49" t="str">
            <v>Học phần thay thế TN1</v>
          </cell>
          <cell r="C49" t="str">
            <v>CON33014</v>
          </cell>
          <cell r="D49">
            <v>2</v>
          </cell>
          <cell r="E49">
            <v>30</v>
          </cell>
          <cell r="F49" t="str">
            <v>Khoa Xây dựng</v>
          </cell>
          <cell r="H49" t="str">
            <v>[1]</v>
          </cell>
        </row>
        <row r="50">
          <cell r="A50">
            <v>46</v>
          </cell>
          <cell r="B50" t="str">
            <v>Học phần thay thế TN2</v>
          </cell>
          <cell r="C50" t="str">
            <v>CON33015</v>
          </cell>
          <cell r="D50">
            <v>2</v>
          </cell>
          <cell r="E50">
            <v>30</v>
          </cell>
          <cell r="F50" t="str">
            <v>Khoa Xây dựng</v>
          </cell>
          <cell r="H50" t="str">
            <v>[1]</v>
          </cell>
        </row>
        <row r="51">
          <cell r="A51">
            <v>47</v>
          </cell>
          <cell r="B51" t="str">
            <v>Autocad</v>
          </cell>
          <cell r="C51" t="str">
            <v>ARC33001</v>
          </cell>
          <cell r="D51">
            <v>2</v>
          </cell>
          <cell r="E51">
            <v>30</v>
          </cell>
          <cell r="F51" t="str">
            <v>Khoa Kiến trúc</v>
          </cell>
          <cell r="H51" t="str">
            <v>[1],[3],[4],[5],[7]</v>
          </cell>
        </row>
        <row r="52">
          <cell r="A52">
            <v>48</v>
          </cell>
          <cell r="B52" t="str">
            <v>Kinh tế xây dựng</v>
          </cell>
          <cell r="C52" t="str">
            <v>ECO32015</v>
          </cell>
          <cell r="D52">
            <v>2</v>
          </cell>
          <cell r="E52">
            <v>30</v>
          </cell>
          <cell r="F52" t="str">
            <v>Khoa Kinh tế</v>
          </cell>
          <cell r="H52" t="str">
            <v>[1],[3],[4],[5],[7]</v>
          </cell>
        </row>
        <row r="53">
          <cell r="A53">
            <v>49</v>
          </cell>
          <cell r="B53" t="str">
            <v>Kiến trúc dân dụng-công nghiệp</v>
          </cell>
          <cell r="C53" t="str">
            <v>ARC33002</v>
          </cell>
          <cell r="D53">
            <v>2</v>
          </cell>
          <cell r="E53">
            <v>30</v>
          </cell>
          <cell r="F53" t="str">
            <v>Khoa Kiến trúc</v>
          </cell>
          <cell r="H53" t="str">
            <v>[1]</v>
          </cell>
        </row>
        <row r="54">
          <cell r="A54">
            <v>50</v>
          </cell>
          <cell r="B54" t="str">
            <v>Thực hành thiết kế kết cấu công trình</v>
          </cell>
          <cell r="C54" t="str">
            <v>CON33002</v>
          </cell>
          <cell r="D54">
            <v>2</v>
          </cell>
          <cell r="E54">
            <v>30</v>
          </cell>
          <cell r="F54" t="str">
            <v>Khoa Xây dựng</v>
          </cell>
          <cell r="H54" t="str">
            <v>[1]</v>
          </cell>
        </row>
        <row r="55">
          <cell r="A55">
            <v>51</v>
          </cell>
          <cell r="B55" t="str">
            <v>Giải pháp nền móng trên nền đất yếu</v>
          </cell>
          <cell r="C55" t="str">
            <v>CON33003</v>
          </cell>
          <cell r="D55">
            <v>2</v>
          </cell>
          <cell r="E55">
            <v>30</v>
          </cell>
          <cell r="F55" t="str">
            <v>Khoa Xây dựng</v>
          </cell>
          <cell r="H55" t="str">
            <v>[1],[5]</v>
          </cell>
        </row>
        <row r="56">
          <cell r="A56">
            <v>52</v>
          </cell>
          <cell r="B56" t="str">
            <v>Tin học ứng dụng trong tổ chức thi công</v>
          </cell>
          <cell r="C56" t="str">
            <v>CON33004</v>
          </cell>
          <cell r="D56">
            <v>2</v>
          </cell>
          <cell r="E56">
            <v>30</v>
          </cell>
          <cell r="F56" t="str">
            <v>Khoa Xây dựng</v>
          </cell>
          <cell r="H56" t="str">
            <v>[1]</v>
          </cell>
        </row>
        <row r="57">
          <cell r="A57">
            <v>53</v>
          </cell>
          <cell r="B57" t="str">
            <v>Pháp luật xây dựng</v>
          </cell>
          <cell r="C57" t="str">
            <v>ECO33016</v>
          </cell>
          <cell r="D57">
            <v>2</v>
          </cell>
          <cell r="E57">
            <v>30</v>
          </cell>
          <cell r="F57" t="str">
            <v>Khoa Kinh tế</v>
          </cell>
          <cell r="H57" t="str">
            <v>[1],[3],[4],[5],[7]</v>
          </cell>
        </row>
        <row r="58">
          <cell r="A58">
            <v>54</v>
          </cell>
          <cell r="B58" t="str">
            <v>Sinh hoạt lớp</v>
          </cell>
          <cell r="C58" t="str">
            <v>CON31000</v>
          </cell>
          <cell r="D58">
            <v>0</v>
          </cell>
          <cell r="E58" t="str">
            <v>15 Tiết</v>
          </cell>
          <cell r="F58" t="str">
            <v>Khoa Xây dựng</v>
          </cell>
          <cell r="H58" t="str">
            <v>[1]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u lieu"/>
      <sheetName val="KH_HOC KY"/>
      <sheetName val="DC_XDCTN"/>
      <sheetName val="00000000"/>
    </sheetNames>
    <sheetDataSet>
      <sheetData sheetId="0">
        <row r="7">
          <cell r="A7">
            <v>1</v>
          </cell>
          <cell r="B7" t="str">
            <v>Chính trị</v>
          </cell>
          <cell r="C7" t="str">
            <v>POL41001</v>
          </cell>
          <cell r="D7">
            <v>6</v>
          </cell>
          <cell r="E7">
            <v>90</v>
          </cell>
          <cell r="F7">
            <v>80</v>
          </cell>
          <cell r="G7">
            <v>10</v>
          </cell>
          <cell r="H7" t="str">
            <v>Khoa LL.Chính trị</v>
          </cell>
          <cell r="I7" t="str">
            <v>[1],[2],[3],[4]</v>
          </cell>
        </row>
        <row r="8">
          <cell r="A8">
            <v>2</v>
          </cell>
          <cell r="B8" t="str">
            <v>Giáo dục quốc phòng P1</v>
          </cell>
          <cell r="C8" t="str">
            <v>BAS41001</v>
          </cell>
          <cell r="D8">
            <v>1</v>
          </cell>
          <cell r="E8">
            <v>45</v>
          </cell>
          <cell r="F8">
            <v>45</v>
          </cell>
          <cell r="G8">
            <v>0</v>
          </cell>
          <cell r="H8" t="str">
            <v>Khoa. KHCB</v>
          </cell>
          <cell r="I8" t="str">
            <v>[1],[2],[3],[4]</v>
          </cell>
        </row>
        <row r="9">
          <cell r="A9">
            <v>3</v>
          </cell>
          <cell r="B9" t="str">
            <v>Giáo dục quốc phòng P2</v>
          </cell>
          <cell r="C9" t="str">
            <v>BAS41002</v>
          </cell>
          <cell r="D9">
            <v>1</v>
          </cell>
          <cell r="E9">
            <v>30</v>
          </cell>
          <cell r="F9">
            <v>30</v>
          </cell>
          <cell r="G9">
            <v>0</v>
          </cell>
          <cell r="H9" t="str">
            <v>Khoa. KHCB</v>
          </cell>
          <cell r="I9" t="str">
            <v>[1],[2],[3],[4]</v>
          </cell>
        </row>
        <row r="10">
          <cell r="A10">
            <v>4</v>
          </cell>
          <cell r="B10" t="str">
            <v>Giáo dục thể chất</v>
          </cell>
          <cell r="C10" t="str">
            <v>BAS41003</v>
          </cell>
          <cell r="D10">
            <v>2</v>
          </cell>
          <cell r="E10">
            <v>60</v>
          </cell>
          <cell r="F10">
            <v>50</v>
          </cell>
          <cell r="G10">
            <v>10</v>
          </cell>
          <cell r="H10" t="str">
            <v>Khoa. KHCB</v>
          </cell>
          <cell r="I10" t="str">
            <v>[1],[2],[3],[4]</v>
          </cell>
        </row>
        <row r="11">
          <cell r="A11">
            <v>5</v>
          </cell>
          <cell r="B11" t="str">
            <v>Tin học đại cương</v>
          </cell>
          <cell r="C11" t="str">
            <v>FLI41001</v>
          </cell>
          <cell r="D11">
            <v>3</v>
          </cell>
          <cell r="E11">
            <v>45</v>
          </cell>
          <cell r="F11">
            <v>40</v>
          </cell>
          <cell r="G11">
            <v>5</v>
          </cell>
          <cell r="H11" t="str">
            <v>TT. NN-TH</v>
          </cell>
          <cell r="I11" t="str">
            <v>[1],[2],[3],[4]</v>
          </cell>
        </row>
        <row r="12">
          <cell r="A12">
            <v>6</v>
          </cell>
          <cell r="B12" t="str">
            <v>Anh văn 1</v>
          </cell>
          <cell r="C12" t="str">
            <v>FLI41002</v>
          </cell>
          <cell r="D12">
            <v>4</v>
          </cell>
          <cell r="E12">
            <v>60</v>
          </cell>
          <cell r="F12">
            <v>50</v>
          </cell>
          <cell r="G12">
            <v>10</v>
          </cell>
          <cell r="H12" t="str">
            <v>TT. NN-TH</v>
          </cell>
          <cell r="I12" t="str">
            <v>[1],[3],[4]</v>
          </cell>
        </row>
        <row r="13">
          <cell r="A13">
            <v>7</v>
          </cell>
          <cell r="B13" t="str">
            <v>Anh văn 2</v>
          </cell>
          <cell r="C13" t="str">
            <v>FLI41003</v>
          </cell>
          <cell r="D13">
            <v>4</v>
          </cell>
          <cell r="E13">
            <v>60</v>
          </cell>
          <cell r="F13">
            <v>50</v>
          </cell>
          <cell r="G13">
            <v>10</v>
          </cell>
          <cell r="H13" t="str">
            <v>TT. NN-TH</v>
          </cell>
          <cell r="I13" t="str">
            <v>[1],[3],[4]</v>
          </cell>
        </row>
        <row r="14">
          <cell r="A14">
            <v>8</v>
          </cell>
          <cell r="B14" t="str">
            <v>Giáo dục pháp luật</v>
          </cell>
          <cell r="C14" t="str">
            <v>ECO41010</v>
          </cell>
          <cell r="D14">
            <v>2</v>
          </cell>
          <cell r="E14">
            <v>30</v>
          </cell>
          <cell r="F14">
            <v>30</v>
          </cell>
          <cell r="G14">
            <v>0</v>
          </cell>
          <cell r="H14" t="str">
            <v>Khoa Kinh tế</v>
          </cell>
          <cell r="I14" t="str">
            <v>[1],[3],[4]</v>
          </cell>
        </row>
        <row r="15">
          <cell r="A15">
            <v>9</v>
          </cell>
          <cell r="B15" t="str">
            <v>Hình họa</v>
          </cell>
          <cell r="C15" t="str">
            <v>ARC41001</v>
          </cell>
          <cell r="D15">
            <v>2</v>
          </cell>
          <cell r="E15">
            <v>30</v>
          </cell>
          <cell r="F15">
            <v>30</v>
          </cell>
          <cell r="G15">
            <v>0</v>
          </cell>
          <cell r="H15" t="str">
            <v>Khoa. Kiến trúc</v>
          </cell>
          <cell r="I15" t="str">
            <v>[1],[3],[4]</v>
          </cell>
        </row>
        <row r="16">
          <cell r="A16">
            <v>10</v>
          </cell>
          <cell r="B16" t="str">
            <v>Vẽ kỹ thuật</v>
          </cell>
          <cell r="C16" t="str">
            <v>ARC41002</v>
          </cell>
          <cell r="D16">
            <v>3</v>
          </cell>
          <cell r="E16">
            <v>45</v>
          </cell>
          <cell r="F16">
            <v>45</v>
          </cell>
          <cell r="G16">
            <v>0</v>
          </cell>
          <cell r="H16" t="str">
            <v>Khoa. Kiến trúc</v>
          </cell>
          <cell r="I16" t="str">
            <v>[1],[3],[4]</v>
          </cell>
        </row>
        <row r="17">
          <cell r="A17">
            <v>11</v>
          </cell>
          <cell r="B17" t="str">
            <v>Cơ lý thuyết</v>
          </cell>
          <cell r="C17" t="str">
            <v>CON41002</v>
          </cell>
          <cell r="D17">
            <v>2</v>
          </cell>
          <cell r="E17">
            <v>30</v>
          </cell>
          <cell r="F17">
            <v>30</v>
          </cell>
          <cell r="G17">
            <v>0</v>
          </cell>
          <cell r="H17" t="str">
            <v>Khoa Xây dựng</v>
          </cell>
          <cell r="I17" t="str">
            <v>[1],[3],[4]</v>
          </cell>
        </row>
        <row r="18">
          <cell r="A18">
            <v>12</v>
          </cell>
          <cell r="B18" t="str">
            <v>Sức bền vật liệu</v>
          </cell>
          <cell r="C18" t="str">
            <v>CON41005</v>
          </cell>
          <cell r="D18">
            <v>4</v>
          </cell>
          <cell r="E18">
            <v>60</v>
          </cell>
          <cell r="F18">
            <v>55</v>
          </cell>
          <cell r="G18">
            <v>5</v>
          </cell>
          <cell r="H18" t="str">
            <v>Khoa Xây dựng</v>
          </cell>
          <cell r="I18" t="str">
            <v>[3]</v>
          </cell>
        </row>
        <row r="19">
          <cell r="A19">
            <v>13</v>
          </cell>
          <cell r="B19" t="str">
            <v>Vật liệu xây dựng</v>
          </cell>
          <cell r="C19" t="str">
            <v>CON41001</v>
          </cell>
          <cell r="D19">
            <v>3</v>
          </cell>
          <cell r="E19">
            <v>45</v>
          </cell>
          <cell r="F19">
            <v>40</v>
          </cell>
          <cell r="G19">
            <v>5</v>
          </cell>
          <cell r="H19" t="str">
            <v>Khoa Xây dựng</v>
          </cell>
          <cell r="I19" t="str">
            <v>[1],[3],[4]</v>
          </cell>
        </row>
        <row r="20">
          <cell r="A20">
            <v>14</v>
          </cell>
          <cell r="B20" t="str">
            <v>Trắc địa</v>
          </cell>
          <cell r="C20" t="str">
            <v>UIT42002</v>
          </cell>
          <cell r="D20">
            <v>3</v>
          </cell>
          <cell r="E20">
            <v>45</v>
          </cell>
          <cell r="F20">
            <v>40</v>
          </cell>
          <cell r="G20">
            <v>5</v>
          </cell>
          <cell r="H20" t="str">
            <v>Khoa KTHTĐT</v>
          </cell>
          <cell r="I20" t="str">
            <v>[1],[3],[4]</v>
          </cell>
        </row>
        <row r="21">
          <cell r="A21">
            <v>15</v>
          </cell>
          <cell r="B21" t="str">
            <v>Hóa và vi sinh vật nước</v>
          </cell>
          <cell r="C21" t="str">
            <v>UIT41003</v>
          </cell>
          <cell r="D21">
            <v>2</v>
          </cell>
          <cell r="E21">
            <v>30</v>
          </cell>
          <cell r="F21">
            <v>30</v>
          </cell>
          <cell r="G21">
            <v>0</v>
          </cell>
          <cell r="H21" t="str">
            <v>Khoa KTHTĐT</v>
          </cell>
          <cell r="I21" t="str">
            <v>[3]</v>
          </cell>
        </row>
        <row r="22">
          <cell r="A22">
            <v>16</v>
          </cell>
          <cell r="B22" t="str">
            <v>Thủy lực</v>
          </cell>
          <cell r="C22" t="str">
            <v>UIT41002</v>
          </cell>
          <cell r="D22">
            <v>2</v>
          </cell>
          <cell r="E22">
            <v>30</v>
          </cell>
          <cell r="F22">
            <v>30</v>
          </cell>
          <cell r="G22">
            <v>0</v>
          </cell>
          <cell r="H22" t="str">
            <v>Khoa KTHTĐT</v>
          </cell>
          <cell r="I22" t="str">
            <v>[3]</v>
          </cell>
        </row>
        <row r="23">
          <cell r="A23">
            <v>17</v>
          </cell>
          <cell r="B23" t="str">
            <v>An toàn lao động</v>
          </cell>
          <cell r="C23" t="str">
            <v>CON42006</v>
          </cell>
          <cell r="D23">
            <v>2</v>
          </cell>
          <cell r="E23">
            <v>30</v>
          </cell>
          <cell r="F23">
            <v>30</v>
          </cell>
          <cell r="G23">
            <v>0</v>
          </cell>
          <cell r="H23" t="str">
            <v>Khoa Xây dựng</v>
          </cell>
          <cell r="I23" t="str">
            <v>[1],[3]</v>
          </cell>
        </row>
        <row r="24">
          <cell r="A24">
            <v>18</v>
          </cell>
          <cell r="B24" t="str">
            <v>Điện kỹ thuật</v>
          </cell>
          <cell r="C24" t="str">
            <v>UIT42001</v>
          </cell>
          <cell r="D24">
            <v>2</v>
          </cell>
          <cell r="E24">
            <v>30</v>
          </cell>
          <cell r="F24">
            <v>30</v>
          </cell>
          <cell r="G24">
            <v>0</v>
          </cell>
          <cell r="H24" t="str">
            <v>Khoa KTHTĐT</v>
          </cell>
          <cell r="I24" t="str">
            <v>[3]</v>
          </cell>
        </row>
        <row r="25">
          <cell r="A25">
            <v>19</v>
          </cell>
          <cell r="B25" t="str">
            <v>Cấu tạo kiến trúc</v>
          </cell>
          <cell r="C25" t="str">
            <v>ARC41009</v>
          </cell>
          <cell r="D25">
            <v>4</v>
          </cell>
          <cell r="E25">
            <v>60</v>
          </cell>
          <cell r="F25">
            <v>60</v>
          </cell>
          <cell r="G25">
            <v>0</v>
          </cell>
          <cell r="H25" t="str">
            <v>Khoa. Kiến trúc</v>
          </cell>
          <cell r="I25" t="str">
            <v>[3]</v>
          </cell>
        </row>
        <row r="26">
          <cell r="A26">
            <v>20</v>
          </cell>
          <cell r="B26" t="str">
            <v>Kết cấu BTCT</v>
          </cell>
          <cell r="C26" t="str">
            <v>CON42011</v>
          </cell>
          <cell r="D26">
            <v>4</v>
          </cell>
          <cell r="E26">
            <v>60</v>
          </cell>
          <cell r="F26">
            <v>60</v>
          </cell>
          <cell r="G26">
            <v>0</v>
          </cell>
          <cell r="H26" t="str">
            <v>Khoa Xây dựng</v>
          </cell>
          <cell r="I26" t="str">
            <v>[3]</v>
          </cell>
        </row>
        <row r="27">
          <cell r="A27">
            <v>21</v>
          </cell>
          <cell r="B27" t="str">
            <v>Công trình thu và trạm bơm</v>
          </cell>
          <cell r="C27" t="str">
            <v>UIT41001</v>
          </cell>
          <cell r="D27">
            <v>3</v>
          </cell>
          <cell r="E27">
            <v>45</v>
          </cell>
          <cell r="F27">
            <v>45</v>
          </cell>
          <cell r="G27">
            <v>0</v>
          </cell>
          <cell r="H27" t="str">
            <v>Khoa KTHTĐT</v>
          </cell>
          <cell r="I27" t="str">
            <v>[3]</v>
          </cell>
        </row>
        <row r="28">
          <cell r="A28">
            <v>22</v>
          </cell>
          <cell r="B28" t="str">
            <v>Cấp nước</v>
          </cell>
          <cell r="C28" t="str">
            <v>UIT42003</v>
          </cell>
          <cell r="D28">
            <v>5</v>
          </cell>
          <cell r="E28">
            <v>75</v>
          </cell>
          <cell r="F28">
            <v>75</v>
          </cell>
          <cell r="G28">
            <v>0</v>
          </cell>
          <cell r="H28" t="str">
            <v>Khoa KTHTĐT</v>
          </cell>
          <cell r="I28" t="str">
            <v>[3]</v>
          </cell>
        </row>
        <row r="29">
          <cell r="A29">
            <v>23</v>
          </cell>
          <cell r="B29" t="str">
            <v>Thoát nước</v>
          </cell>
          <cell r="C29" t="str">
            <v>UIT42005</v>
          </cell>
          <cell r="D29">
            <v>5</v>
          </cell>
          <cell r="E29">
            <v>75</v>
          </cell>
          <cell r="F29">
            <v>75</v>
          </cell>
          <cell r="G29">
            <v>0</v>
          </cell>
          <cell r="H29" t="str">
            <v>Khoa KTHTĐT</v>
          </cell>
          <cell r="I29" t="str">
            <v>[3]</v>
          </cell>
        </row>
        <row r="30">
          <cell r="A30">
            <v>24</v>
          </cell>
          <cell r="B30" t="str">
            <v>Kỹ thuật thi công</v>
          </cell>
          <cell r="C30" t="str">
            <v>UIT42007</v>
          </cell>
          <cell r="D30">
            <v>5</v>
          </cell>
          <cell r="E30">
            <v>75</v>
          </cell>
          <cell r="F30">
            <v>75</v>
          </cell>
          <cell r="G30">
            <v>0</v>
          </cell>
          <cell r="H30" t="str">
            <v>Khoa KTHTĐT</v>
          </cell>
          <cell r="I30" t="str">
            <v>[3]</v>
          </cell>
        </row>
        <row r="31">
          <cell r="A31">
            <v>25</v>
          </cell>
          <cell r="B31" t="str">
            <v>Tổ chức thi công</v>
          </cell>
          <cell r="C31" t="str">
            <v>UIT42009</v>
          </cell>
          <cell r="D31">
            <v>2</v>
          </cell>
          <cell r="E31">
            <v>30</v>
          </cell>
          <cell r="F31">
            <v>30</v>
          </cell>
          <cell r="G31">
            <v>0</v>
          </cell>
          <cell r="H31" t="str">
            <v>Khoa KTHTĐT</v>
          </cell>
          <cell r="I31" t="str">
            <v>[3]</v>
          </cell>
        </row>
        <row r="32">
          <cell r="A32">
            <v>26</v>
          </cell>
          <cell r="B32" t="str">
            <v>Dự toán</v>
          </cell>
          <cell r="C32" t="str">
            <v>ARC42006</v>
          </cell>
          <cell r="D32">
            <v>3</v>
          </cell>
          <cell r="E32">
            <v>45</v>
          </cell>
          <cell r="F32">
            <v>45</v>
          </cell>
          <cell r="G32">
            <v>0</v>
          </cell>
          <cell r="H32" t="str">
            <v>Khoa. Kiến trúc</v>
          </cell>
          <cell r="I32" t="str">
            <v>[1],[3],[4]</v>
          </cell>
        </row>
        <row r="33">
          <cell r="A33">
            <v>27</v>
          </cell>
          <cell r="B33" t="str">
            <v>Đồ án Vẽ kỹ thuật</v>
          </cell>
          <cell r="C33" t="str">
            <v>ARC41003</v>
          </cell>
          <cell r="D33">
            <v>1</v>
          </cell>
          <cell r="E33">
            <v>30</v>
          </cell>
          <cell r="F33">
            <v>15</v>
          </cell>
          <cell r="G33">
            <v>15</v>
          </cell>
          <cell r="H33" t="str">
            <v>Khoa. Kiến trúc</v>
          </cell>
          <cell r="I33" t="str">
            <v>[3]</v>
          </cell>
        </row>
        <row r="34">
          <cell r="A34">
            <v>28</v>
          </cell>
          <cell r="B34" t="str">
            <v>Đồ án Cấu tạo kiến trúc</v>
          </cell>
          <cell r="C34" t="str">
            <v>ARC41010</v>
          </cell>
          <cell r="D34">
            <v>1</v>
          </cell>
          <cell r="E34">
            <v>30</v>
          </cell>
          <cell r="F34">
            <v>15</v>
          </cell>
          <cell r="G34">
            <v>15</v>
          </cell>
          <cell r="H34" t="str">
            <v>Khoa. Kiến trúc</v>
          </cell>
          <cell r="I34" t="str">
            <v>[3]</v>
          </cell>
        </row>
        <row r="35">
          <cell r="A35">
            <v>29</v>
          </cell>
          <cell r="B35" t="str">
            <v>Đồ án Kết cấu BTCT</v>
          </cell>
          <cell r="C35" t="str">
            <v>CON42002</v>
          </cell>
          <cell r="D35">
            <v>1</v>
          </cell>
          <cell r="E35">
            <v>30</v>
          </cell>
          <cell r="F35">
            <v>15</v>
          </cell>
          <cell r="G35">
            <v>15</v>
          </cell>
          <cell r="H35" t="str">
            <v>Khoa Xây dựng</v>
          </cell>
          <cell r="I35" t="str">
            <v>[1],[3]</v>
          </cell>
        </row>
        <row r="36">
          <cell r="A36">
            <v>30</v>
          </cell>
          <cell r="B36" t="str">
            <v>Đồ án Cấp nước</v>
          </cell>
          <cell r="C36" t="str">
            <v>UIT42004</v>
          </cell>
          <cell r="D36">
            <v>1</v>
          </cell>
          <cell r="E36">
            <v>30</v>
          </cell>
          <cell r="F36">
            <v>15</v>
          </cell>
          <cell r="G36">
            <v>15</v>
          </cell>
          <cell r="H36" t="str">
            <v>Khoa KTHTĐT</v>
          </cell>
          <cell r="I36" t="str">
            <v>[3]</v>
          </cell>
        </row>
        <row r="37">
          <cell r="A37">
            <v>31</v>
          </cell>
          <cell r="B37" t="str">
            <v>Đồ án Thoát nước</v>
          </cell>
          <cell r="C37" t="str">
            <v>UIT42006</v>
          </cell>
          <cell r="D37">
            <v>1</v>
          </cell>
          <cell r="E37">
            <v>30</v>
          </cell>
          <cell r="F37">
            <v>15</v>
          </cell>
          <cell r="G37">
            <v>15</v>
          </cell>
          <cell r="H37" t="str">
            <v>Khoa KTHTĐT</v>
          </cell>
          <cell r="I37" t="str">
            <v>[3]</v>
          </cell>
        </row>
        <row r="38">
          <cell r="A38">
            <v>32</v>
          </cell>
          <cell r="B38" t="str">
            <v>Đồ án Kỹ thuật thi công</v>
          </cell>
          <cell r="C38" t="str">
            <v>UIT42008</v>
          </cell>
          <cell r="D38">
            <v>1</v>
          </cell>
          <cell r="E38">
            <v>30</v>
          </cell>
          <cell r="F38">
            <v>15</v>
          </cell>
          <cell r="G38">
            <v>15</v>
          </cell>
          <cell r="H38" t="str">
            <v>Khoa KTHTĐT</v>
          </cell>
          <cell r="I38" t="str">
            <v>[3]</v>
          </cell>
        </row>
        <row r="39">
          <cell r="A39">
            <v>33</v>
          </cell>
          <cell r="B39" t="str">
            <v>Thực tập tay nghề công nhân</v>
          </cell>
          <cell r="C39" t="str">
            <v>VOG42002</v>
          </cell>
          <cell r="D39">
            <v>5</v>
          </cell>
          <cell r="E39" t="str">
            <v>6 tuần</v>
          </cell>
          <cell r="F39" t="str">
            <v>6 tuần</v>
          </cell>
          <cell r="H39" t="str">
            <v>Khoa Dạy nghề</v>
          </cell>
          <cell r="I39" t="str">
            <v>[3]</v>
          </cell>
        </row>
        <row r="40">
          <cell r="A40">
            <v>34</v>
          </cell>
          <cell r="B40" t="str">
            <v>Chuyên đề</v>
          </cell>
          <cell r="C40" t="str">
            <v>UIT42013</v>
          </cell>
          <cell r="D40">
            <v>0</v>
          </cell>
          <cell r="E40" t="str">
            <v>1 tuần</v>
          </cell>
          <cell r="F40" t="str">
            <v>1 tuần</v>
          </cell>
          <cell r="H40" t="str">
            <v>Khoa KTHTĐT</v>
          </cell>
          <cell r="I40" t="str">
            <v>[3]</v>
          </cell>
        </row>
        <row r="41">
          <cell r="A41">
            <v>35</v>
          </cell>
          <cell r="B41" t="str">
            <v>Thực tập tốt nghiệp</v>
          </cell>
          <cell r="C41" t="str">
            <v>UIT42010</v>
          </cell>
          <cell r="D41">
            <v>6</v>
          </cell>
          <cell r="E41" t="str">
            <v>8 tuần</v>
          </cell>
          <cell r="F41" t="str">
            <v>8 tuần</v>
          </cell>
          <cell r="H41" t="str">
            <v>Khoa KTHTĐT</v>
          </cell>
          <cell r="I41" t="str">
            <v>[3]</v>
          </cell>
        </row>
        <row r="42">
          <cell r="A42">
            <v>36</v>
          </cell>
          <cell r="B42" t="str">
            <v>Tốt nghiệp Chính trị</v>
          </cell>
          <cell r="C42" t="str">
            <v>POL42001</v>
          </cell>
          <cell r="D42" t="str">
            <v>8/3</v>
          </cell>
          <cell r="E42" t="str">
            <v>5 tuần</v>
          </cell>
          <cell r="F42" t="str">
            <v>5 tuần</v>
          </cell>
          <cell r="H42" t="str">
            <v>Khoa LL.Chính trị</v>
          </cell>
          <cell r="I42" t="str">
            <v>[1],[2],[3],[4]</v>
          </cell>
        </row>
        <row r="43">
          <cell r="A43">
            <v>37</v>
          </cell>
          <cell r="B43" t="str">
            <v>Tốt nghiệp Cơ sở</v>
          </cell>
          <cell r="C43" t="str">
            <v>UIT42011</v>
          </cell>
          <cell r="D43" t="str">
            <v>8/3</v>
          </cell>
          <cell r="E43" t="str">
            <v>5 tuần</v>
          </cell>
          <cell r="F43" t="str">
            <v>5 tuần</v>
          </cell>
          <cell r="H43" t="str">
            <v>Khoa KTHTĐT</v>
          </cell>
          <cell r="I43" t="str">
            <v>[3]</v>
          </cell>
        </row>
        <row r="44">
          <cell r="A44">
            <v>38</v>
          </cell>
          <cell r="B44" t="str">
            <v>Tốt nghiệp Chuyên ngành</v>
          </cell>
          <cell r="C44" t="str">
            <v>UIT42014</v>
          </cell>
          <cell r="D44" t="str">
            <v>8/3</v>
          </cell>
          <cell r="E44" t="str">
            <v>5 tuần</v>
          </cell>
          <cell r="F44" t="str">
            <v>5 tuần</v>
          </cell>
          <cell r="H44" t="str">
            <v>Khoa KTHTĐT</v>
          </cell>
          <cell r="I44" t="str">
            <v>[3]</v>
          </cell>
        </row>
        <row r="45">
          <cell r="A45">
            <v>39</v>
          </cell>
          <cell r="B45" t="str">
            <v>Sinh hoạt lớp</v>
          </cell>
          <cell r="C45" t="str">
            <v>UIT41000</v>
          </cell>
          <cell r="D45">
            <v>0</v>
          </cell>
          <cell r="E45" t="str">
            <v>15 Tiết</v>
          </cell>
          <cell r="F45" t="str">
            <v>15 Tiết</v>
          </cell>
          <cell r="H45" t="str">
            <v>Khoa KTHTĐT</v>
          </cell>
          <cell r="I45" t="str">
            <v>[3]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oc"/>
      <sheetName val="Du lieu"/>
      <sheetName val="KH-Tin chi"/>
      <sheetName val="MAHP"/>
      <sheetName val="00000000"/>
    </sheetNames>
    <sheetDataSet>
      <sheetData sheetId="1">
        <row r="5">
          <cell r="A5">
            <v>1</v>
          </cell>
          <cell r="B5" t="str">
            <v>Những NLCB của CN Mác-Lênin</v>
          </cell>
          <cell r="C5" t="str">
            <v>POL31002</v>
          </cell>
          <cell r="D5">
            <v>2</v>
          </cell>
          <cell r="E5">
            <v>30</v>
          </cell>
          <cell r="F5" t="str">
            <v>Khoa LL.Chính trị</v>
          </cell>
          <cell r="H5" t="str">
            <v>[8]</v>
          </cell>
        </row>
        <row r="6">
          <cell r="A6">
            <v>2</v>
          </cell>
          <cell r="B6" t="str">
            <v>Đường lối CM của ĐCS Việt Nam</v>
          </cell>
          <cell r="C6" t="str">
            <v>POL33002</v>
          </cell>
          <cell r="D6">
            <v>2</v>
          </cell>
          <cell r="E6">
            <v>30</v>
          </cell>
          <cell r="F6" t="str">
            <v>Khoa LL.Chính trị</v>
          </cell>
          <cell r="H6" t="str">
            <v>[8]</v>
          </cell>
        </row>
        <row r="7">
          <cell r="A7">
            <v>3</v>
          </cell>
          <cell r="B7" t="str">
            <v>Tư tưởng Hồ Chí Minh</v>
          </cell>
          <cell r="C7" t="str">
            <v>POL32002</v>
          </cell>
          <cell r="D7">
            <v>2</v>
          </cell>
          <cell r="E7">
            <v>30</v>
          </cell>
          <cell r="F7" t="str">
            <v>Khoa LL.Chính trị</v>
          </cell>
          <cell r="H7" t="str">
            <v>[8]</v>
          </cell>
        </row>
        <row r="8">
          <cell r="A8">
            <v>4</v>
          </cell>
          <cell r="B8" t="str">
            <v>Toán cao cấp A1</v>
          </cell>
          <cell r="C8" t="str">
            <v>BAS31001</v>
          </cell>
          <cell r="D8">
            <v>3</v>
          </cell>
          <cell r="E8">
            <v>45</v>
          </cell>
          <cell r="F8" t="str">
            <v>Đã có</v>
          </cell>
          <cell r="H8" t="str">
            <v>[1],[3],[4],[5],[7],[8]</v>
          </cell>
        </row>
        <row r="9">
          <cell r="A9">
            <v>5</v>
          </cell>
          <cell r="B9" t="str">
            <v>Toán cao cấp A2</v>
          </cell>
          <cell r="C9" t="str">
            <v>BAS31002</v>
          </cell>
          <cell r="D9">
            <v>2</v>
          </cell>
          <cell r="E9">
            <v>30</v>
          </cell>
          <cell r="F9" t="str">
            <v>Đã có</v>
          </cell>
          <cell r="H9" t="str">
            <v>[1],[3],[4],[5],[7],[8]</v>
          </cell>
        </row>
        <row r="10">
          <cell r="A10">
            <v>6</v>
          </cell>
          <cell r="B10" t="str">
            <v>Vật lý đại cương</v>
          </cell>
          <cell r="C10" t="str">
            <v>BAS31003</v>
          </cell>
          <cell r="D10">
            <v>3</v>
          </cell>
          <cell r="E10">
            <v>45</v>
          </cell>
          <cell r="F10" t="str">
            <v>Đã có</v>
          </cell>
          <cell r="G10" t="str">
            <v>dự kiến 2 TC</v>
          </cell>
          <cell r="H10" t="str">
            <v>[1],[3],[4],[5],[7],[8]</v>
          </cell>
        </row>
        <row r="11">
          <cell r="A11">
            <v>7</v>
          </cell>
          <cell r="B11" t="str">
            <v>Hóa học đại cương</v>
          </cell>
          <cell r="C11" t="str">
            <v>BAS31004</v>
          </cell>
          <cell r="D11">
            <v>2</v>
          </cell>
          <cell r="E11">
            <v>30</v>
          </cell>
          <cell r="F11" t="str">
            <v>Đã có</v>
          </cell>
          <cell r="H11" t="str">
            <v>[1],[3],[4],[5],[7],[8]</v>
          </cell>
        </row>
        <row r="12">
          <cell r="A12">
            <v>8</v>
          </cell>
          <cell r="B12" t="str">
            <v>Pháp luật xây dựng</v>
          </cell>
          <cell r="C12" t="str">
            <v>ECO33016</v>
          </cell>
          <cell r="D12">
            <v>2</v>
          </cell>
          <cell r="E12">
            <v>30</v>
          </cell>
          <cell r="F12" t="str">
            <v>Đã có</v>
          </cell>
          <cell r="H12" t="str">
            <v>[1],[3],[4],[5],[7],[8]</v>
          </cell>
        </row>
        <row r="13">
          <cell r="A13">
            <v>9</v>
          </cell>
          <cell r="B13" t="str">
            <v>Anh văn 2</v>
          </cell>
          <cell r="C13" t="str">
            <v>FLI32002</v>
          </cell>
          <cell r="D13">
            <v>3</v>
          </cell>
          <cell r="E13">
            <v>45</v>
          </cell>
          <cell r="F13" t="str">
            <v>Đã có</v>
          </cell>
          <cell r="G13" t="str">
            <v>dự kiến 2 TC</v>
          </cell>
          <cell r="H13" t="str">
            <v>[1],[3],[4],[5],[7],[8]</v>
          </cell>
        </row>
        <row r="14">
          <cell r="A14">
            <v>10</v>
          </cell>
          <cell r="B14" t="str">
            <v>Giáo dục thể chất P2</v>
          </cell>
          <cell r="C14" t="str">
            <v>BAS31011</v>
          </cell>
          <cell r="D14">
            <v>0</v>
          </cell>
          <cell r="E14">
            <v>45</v>
          </cell>
          <cell r="F14" t="str">
            <v>Đã có</v>
          </cell>
          <cell r="G14" t="str">
            <v>Cấp chứng chỉ</v>
          </cell>
          <cell r="H14" t="str">
            <v>[8]</v>
          </cell>
        </row>
        <row r="15">
          <cell r="A15">
            <v>11</v>
          </cell>
          <cell r="B15" t="str">
            <v>Giáo dục quốc phòng P1</v>
          </cell>
          <cell r="C15" t="str">
            <v>BAS31005</v>
          </cell>
          <cell r="D15">
            <v>0</v>
          </cell>
          <cell r="E15">
            <v>45</v>
          </cell>
          <cell r="F15" t="str">
            <v>Đã có</v>
          </cell>
          <cell r="G15" t="str">
            <v>Cấp chứng chỉ</v>
          </cell>
          <cell r="H15" t="str">
            <v>[8]</v>
          </cell>
        </row>
        <row r="16">
          <cell r="A16">
            <v>12</v>
          </cell>
          <cell r="B16" t="str">
            <v>Giáo dục quốc phòng P3</v>
          </cell>
          <cell r="C16" t="str">
            <v>BAS31010</v>
          </cell>
          <cell r="D16">
            <v>0</v>
          </cell>
          <cell r="E16">
            <v>45</v>
          </cell>
          <cell r="F16" t="str">
            <v>Đã có</v>
          </cell>
          <cell r="G16" t="str">
            <v>Cấp chứng chỉ</v>
          </cell>
          <cell r="H16" t="str">
            <v>[8]</v>
          </cell>
        </row>
        <row r="17">
          <cell r="A17">
            <v>13</v>
          </cell>
          <cell r="B17" t="str">
            <v>Cơ học công trình</v>
          </cell>
          <cell r="C17" t="str">
            <v>CON32009</v>
          </cell>
          <cell r="D17">
            <v>3</v>
          </cell>
          <cell r="E17">
            <v>45</v>
          </cell>
          <cell r="F17" t="str">
            <v>Khoa XD</v>
          </cell>
          <cell r="G17" t="str">
            <v>Ghép CHCS, SBVL, CHKC</v>
          </cell>
          <cell r="H17" t="str">
            <v>[8]</v>
          </cell>
        </row>
        <row r="18">
          <cell r="A18">
            <v>14</v>
          </cell>
          <cell r="B18" t="str">
            <v>Địa kỹ thuật</v>
          </cell>
          <cell r="C18" t="str">
            <v>CON32002</v>
          </cell>
          <cell r="D18">
            <v>3</v>
          </cell>
          <cell r="E18">
            <v>45</v>
          </cell>
          <cell r="F18" t="str">
            <v>Đã có</v>
          </cell>
          <cell r="G18" t="str">
            <v>Ghép ĐCCT, CHĐ</v>
          </cell>
          <cell r="H18" t="str">
            <v>[1],[4],[8]</v>
          </cell>
        </row>
        <row r="19">
          <cell r="A19">
            <v>15</v>
          </cell>
          <cell r="B19" t="str">
            <v>Kết cấu BTCT 2</v>
          </cell>
          <cell r="C19" t="str">
            <v>CON32007</v>
          </cell>
          <cell r="D19">
            <v>4</v>
          </cell>
          <cell r="E19">
            <v>60</v>
          </cell>
          <cell r="F19" t="str">
            <v>Đã có</v>
          </cell>
          <cell r="G19" t="str">
            <v>Ghép BTCT2, THUD</v>
          </cell>
          <cell r="H19" t="str">
            <v>[1],[4],[8]</v>
          </cell>
        </row>
        <row r="20">
          <cell r="A20">
            <v>16</v>
          </cell>
          <cell r="B20" t="str">
            <v>Kết cấu thép</v>
          </cell>
          <cell r="C20" t="str">
            <v>CON33001</v>
          </cell>
          <cell r="D20">
            <v>2</v>
          </cell>
          <cell r="E20">
            <v>30</v>
          </cell>
          <cell r="F20" t="str">
            <v>Đã có</v>
          </cell>
          <cell r="H20" t="str">
            <v>[1],[8]</v>
          </cell>
        </row>
        <row r="21">
          <cell r="A21">
            <v>17</v>
          </cell>
          <cell r="B21" t="str">
            <v>Nền móng</v>
          </cell>
          <cell r="C21" t="str">
            <v>CON32005</v>
          </cell>
          <cell r="D21">
            <v>2</v>
          </cell>
          <cell r="E21">
            <v>30</v>
          </cell>
          <cell r="F21" t="str">
            <v>Đã có</v>
          </cell>
          <cell r="H21" t="str">
            <v>[1],[4],[7],[8]</v>
          </cell>
        </row>
        <row r="22">
          <cell r="A22">
            <v>18</v>
          </cell>
          <cell r="B22" t="str">
            <v>Kỹ thuật và tổ chức thi công</v>
          </cell>
          <cell r="C22" t="str">
            <v>CON32010</v>
          </cell>
          <cell r="D22">
            <v>4</v>
          </cell>
          <cell r="E22">
            <v>60</v>
          </cell>
          <cell r="F22" t="str">
            <v>Khoa XD</v>
          </cell>
          <cell r="G22" t="str">
            <v>Ghép KTTC, TCTC, Máy XD</v>
          </cell>
          <cell r="H22" t="str">
            <v>[8]</v>
          </cell>
        </row>
        <row r="23">
          <cell r="A23">
            <v>19</v>
          </cell>
          <cell r="B23" t="str">
            <v>Đồ án Nền và móng</v>
          </cell>
          <cell r="C23" t="str">
            <v>CON32006</v>
          </cell>
          <cell r="D23">
            <v>1</v>
          </cell>
          <cell r="E23">
            <v>30</v>
          </cell>
          <cell r="F23" t="str">
            <v>Đã có</v>
          </cell>
          <cell r="H23" t="str">
            <v>[1],[8]</v>
          </cell>
        </row>
        <row r="24">
          <cell r="A24">
            <v>20</v>
          </cell>
          <cell r="B24" t="str">
            <v>Thực tập Địa kỹ thuật</v>
          </cell>
          <cell r="C24" t="str">
            <v>CON32003</v>
          </cell>
          <cell r="D24">
            <v>1</v>
          </cell>
          <cell r="E24">
            <v>30</v>
          </cell>
          <cell r="F24" t="str">
            <v>Đã có</v>
          </cell>
          <cell r="H24" t="str">
            <v>[1],[5],[8]</v>
          </cell>
        </row>
        <row r="25">
          <cell r="A25">
            <v>21</v>
          </cell>
          <cell r="B25" t="str">
            <v>TN Vật liệu XD và KĐ công trình</v>
          </cell>
          <cell r="C25" t="str">
            <v>CON31003</v>
          </cell>
          <cell r="D25">
            <v>1</v>
          </cell>
          <cell r="E25">
            <v>30</v>
          </cell>
          <cell r="F25" t="str">
            <v>Đã có</v>
          </cell>
          <cell r="H25" t="str">
            <v>[1],[5],[8]</v>
          </cell>
        </row>
        <row r="26">
          <cell r="A26">
            <v>22</v>
          </cell>
          <cell r="B26" t="str">
            <v>Chuyên đề</v>
          </cell>
          <cell r="C26" t="str">
            <v>CON33013</v>
          </cell>
          <cell r="D26">
            <v>0</v>
          </cell>
          <cell r="E26" t="str">
            <v>1 tuần</v>
          </cell>
          <cell r="F26" t="str">
            <v>Đã có</v>
          </cell>
          <cell r="H26" t="str">
            <v>[1],[8]</v>
          </cell>
        </row>
        <row r="27">
          <cell r="A27">
            <v>23</v>
          </cell>
          <cell r="B27" t="str">
            <v>ĐA tốt nghiệp</v>
          </cell>
          <cell r="C27" t="str">
            <v>CON33012</v>
          </cell>
          <cell r="D27">
            <v>4</v>
          </cell>
          <cell r="E27" t="str">
            <v>8 tuần</v>
          </cell>
          <cell r="F27" t="str">
            <v>Đã có</v>
          </cell>
          <cell r="H27" t="str">
            <v>[1],[8]</v>
          </cell>
        </row>
        <row r="28">
          <cell r="A28">
            <v>24</v>
          </cell>
          <cell r="B28" t="str">
            <v>Học phần thay thế TN1</v>
          </cell>
          <cell r="C28" t="str">
            <v>CON33014</v>
          </cell>
          <cell r="D28">
            <v>2</v>
          </cell>
          <cell r="E28">
            <v>30</v>
          </cell>
          <cell r="F28" t="str">
            <v>Đã có</v>
          </cell>
          <cell r="H28" t="str">
            <v>[1],[8]</v>
          </cell>
        </row>
        <row r="29">
          <cell r="A29">
            <v>25</v>
          </cell>
          <cell r="B29" t="str">
            <v>Học phần thay thế TN2</v>
          </cell>
          <cell r="C29" t="str">
            <v>CON33015</v>
          </cell>
          <cell r="D29">
            <v>2</v>
          </cell>
          <cell r="E29">
            <v>30</v>
          </cell>
          <cell r="F29" t="str">
            <v>Đã có</v>
          </cell>
          <cell r="H29" t="str">
            <v>[1],[8]</v>
          </cell>
        </row>
        <row r="30">
          <cell r="A30">
            <v>26</v>
          </cell>
          <cell r="B30" t="str">
            <v>Kinh tế xây dựng</v>
          </cell>
          <cell r="C30" t="str">
            <v>ECO32015</v>
          </cell>
          <cell r="D30">
            <v>2</v>
          </cell>
          <cell r="E30">
            <v>30</v>
          </cell>
          <cell r="F30" t="str">
            <v>Đã có</v>
          </cell>
          <cell r="H30" t="str">
            <v>[1],[3],[4],[5],[7],[8]</v>
          </cell>
        </row>
        <row r="31">
          <cell r="A31">
            <v>27</v>
          </cell>
          <cell r="B31" t="str">
            <v>Thực hành thiết kế kết cấu</v>
          </cell>
          <cell r="C31" t="str">
            <v>CON33002</v>
          </cell>
          <cell r="D31">
            <v>2</v>
          </cell>
          <cell r="E31">
            <v>30</v>
          </cell>
          <cell r="F31" t="str">
            <v>Đã có</v>
          </cell>
          <cell r="H31" t="str">
            <v>[1],[8]</v>
          </cell>
        </row>
        <row r="32">
          <cell r="A32">
            <v>28</v>
          </cell>
          <cell r="B32" t="str">
            <v>Thủy lực</v>
          </cell>
          <cell r="C32" t="str">
            <v>UIT32002</v>
          </cell>
          <cell r="D32">
            <v>2</v>
          </cell>
          <cell r="E32">
            <v>30</v>
          </cell>
          <cell r="F32" t="str">
            <v>Đã có</v>
          </cell>
          <cell r="H32" t="str">
            <v>[3],[7],[8]</v>
          </cell>
        </row>
        <row r="33">
          <cell r="A33">
            <v>29</v>
          </cell>
          <cell r="B33" t="str">
            <v>Môi trường trong XD</v>
          </cell>
          <cell r="C33" t="str">
            <v>UIT32019</v>
          </cell>
          <cell r="D33">
            <v>2</v>
          </cell>
          <cell r="E33">
            <v>30</v>
          </cell>
          <cell r="F33" t="str">
            <v>Khoa KTHTĐT</v>
          </cell>
          <cell r="H33" t="str">
            <v>[8]</v>
          </cell>
        </row>
        <row r="34">
          <cell r="A34">
            <v>30</v>
          </cell>
          <cell r="B34" t="str">
            <v>Giải pháp nền móng trên nền đết yếu</v>
          </cell>
          <cell r="C34" t="str">
            <v>CON33003</v>
          </cell>
          <cell r="D34">
            <v>2</v>
          </cell>
          <cell r="E34">
            <v>30</v>
          </cell>
          <cell r="F34" t="str">
            <v>Đã có</v>
          </cell>
          <cell r="H34" t="str">
            <v>[1],[5],[8]</v>
          </cell>
        </row>
        <row r="35">
          <cell r="A35">
            <v>31</v>
          </cell>
          <cell r="B35" t="str">
            <v>Tin học ứng dụng trong tổ chức thi công</v>
          </cell>
          <cell r="C35" t="str">
            <v>CON33004</v>
          </cell>
          <cell r="D35">
            <v>2</v>
          </cell>
          <cell r="E35">
            <v>30</v>
          </cell>
          <cell r="F35" t="str">
            <v>Đã có</v>
          </cell>
          <cell r="H35" t="str">
            <v>[1],[8]</v>
          </cell>
        </row>
        <row r="36">
          <cell r="A36">
            <v>32</v>
          </cell>
          <cell r="B36" t="str">
            <v>Sinh hoạt lớp</v>
          </cell>
          <cell r="C36" t="str">
            <v>CON32000</v>
          </cell>
          <cell r="D36">
            <v>0</v>
          </cell>
          <cell r="E36" t="str">
            <v>15 Tiết</v>
          </cell>
          <cell r="F36" t="str">
            <v>Khoa XD</v>
          </cell>
          <cell r="H36" t="str">
            <v>[8]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u lieu"/>
      <sheetName val="KH_HOC KY"/>
      <sheetName val="DC_XDCTN"/>
      <sheetName val="00000000"/>
    </sheetNames>
    <sheetDataSet>
      <sheetData sheetId="0">
        <row r="7">
          <cell r="A7">
            <v>1</v>
          </cell>
          <cell r="B7" t="str">
            <v>Chính trị</v>
          </cell>
          <cell r="C7" t="str">
            <v>POL41001</v>
          </cell>
          <cell r="D7">
            <v>6</v>
          </cell>
          <cell r="E7">
            <v>90</v>
          </cell>
          <cell r="F7">
            <v>80</v>
          </cell>
          <cell r="G7">
            <v>10</v>
          </cell>
          <cell r="H7" t="str">
            <v>Khoa LL.Chính trị</v>
          </cell>
          <cell r="I7" t="str">
            <v>[1],[2],[3],[4]</v>
          </cell>
        </row>
        <row r="8">
          <cell r="A8">
            <v>2</v>
          </cell>
          <cell r="B8" t="str">
            <v>Giáo dục quốc phòng P1</v>
          </cell>
          <cell r="C8" t="str">
            <v>BAS41001</v>
          </cell>
          <cell r="D8">
            <v>1</v>
          </cell>
          <cell r="E8">
            <v>45</v>
          </cell>
          <cell r="F8">
            <v>45</v>
          </cell>
          <cell r="G8">
            <v>0</v>
          </cell>
          <cell r="H8" t="str">
            <v>Khoa. KHCB</v>
          </cell>
          <cell r="I8" t="str">
            <v>[1],[2],[3],[4]</v>
          </cell>
        </row>
        <row r="9">
          <cell r="A9">
            <v>3</v>
          </cell>
          <cell r="B9" t="str">
            <v>Giáo dục quốc phòng P2</v>
          </cell>
          <cell r="C9" t="str">
            <v>BAS41002</v>
          </cell>
          <cell r="D9">
            <v>1</v>
          </cell>
          <cell r="E9">
            <v>30</v>
          </cell>
          <cell r="F9">
            <v>30</v>
          </cell>
          <cell r="G9">
            <v>0</v>
          </cell>
          <cell r="H9" t="str">
            <v>Khoa. KHCB</v>
          </cell>
          <cell r="I9" t="str">
            <v>[1],[2],[3],[4]</v>
          </cell>
        </row>
        <row r="10">
          <cell r="A10">
            <v>4</v>
          </cell>
          <cell r="B10" t="str">
            <v>Giáo dục thể chất</v>
          </cell>
          <cell r="C10" t="str">
            <v>BAS41003</v>
          </cell>
          <cell r="D10">
            <v>2</v>
          </cell>
          <cell r="E10">
            <v>60</v>
          </cell>
          <cell r="F10">
            <v>50</v>
          </cell>
          <cell r="G10">
            <v>10</v>
          </cell>
          <cell r="H10" t="str">
            <v>Khoa. KHCB</v>
          </cell>
          <cell r="I10" t="str">
            <v>[1],[2],[3],[4]</v>
          </cell>
        </row>
        <row r="11">
          <cell r="A11">
            <v>5</v>
          </cell>
          <cell r="B11" t="str">
            <v>Tin học đại cương</v>
          </cell>
          <cell r="C11" t="str">
            <v>FLI41001</v>
          </cell>
          <cell r="D11">
            <v>3</v>
          </cell>
          <cell r="E11">
            <v>45</v>
          </cell>
          <cell r="F11">
            <v>40</v>
          </cell>
          <cell r="G11">
            <v>5</v>
          </cell>
          <cell r="H11" t="str">
            <v>TT. NN-TH</v>
          </cell>
          <cell r="I11" t="str">
            <v>[1],[2],[3],[4]</v>
          </cell>
        </row>
        <row r="12">
          <cell r="A12">
            <v>6</v>
          </cell>
          <cell r="B12" t="str">
            <v>Anh văn 1</v>
          </cell>
          <cell r="C12" t="str">
            <v>FLI41002</v>
          </cell>
          <cell r="D12">
            <v>4</v>
          </cell>
          <cell r="E12">
            <v>60</v>
          </cell>
          <cell r="F12">
            <v>50</v>
          </cell>
          <cell r="G12">
            <v>10</v>
          </cell>
          <cell r="H12" t="str">
            <v>TT. NN-TH</v>
          </cell>
          <cell r="I12" t="str">
            <v>[1],[3],[4]</v>
          </cell>
        </row>
        <row r="13">
          <cell r="A13">
            <v>7</v>
          </cell>
          <cell r="B13" t="str">
            <v>Anh văn 2</v>
          </cell>
          <cell r="C13" t="str">
            <v>FLI41003</v>
          </cell>
          <cell r="D13">
            <v>4</v>
          </cell>
          <cell r="E13">
            <v>60</v>
          </cell>
          <cell r="F13">
            <v>50</v>
          </cell>
          <cell r="G13">
            <v>10</v>
          </cell>
          <cell r="H13" t="str">
            <v>TT. NN-TH</v>
          </cell>
          <cell r="I13" t="str">
            <v>[1],[3],[4]</v>
          </cell>
        </row>
        <row r="14">
          <cell r="A14">
            <v>8</v>
          </cell>
          <cell r="B14" t="str">
            <v>Giáo dục pháp luật</v>
          </cell>
          <cell r="C14" t="str">
            <v>ECO41010</v>
          </cell>
          <cell r="D14">
            <v>2</v>
          </cell>
          <cell r="E14">
            <v>30</v>
          </cell>
          <cell r="F14">
            <v>30</v>
          </cell>
          <cell r="G14">
            <v>0</v>
          </cell>
          <cell r="H14" t="str">
            <v>Khoa Kinh tế</v>
          </cell>
          <cell r="I14" t="str">
            <v>[1],[3],[4]</v>
          </cell>
        </row>
        <row r="15">
          <cell r="A15">
            <v>9</v>
          </cell>
          <cell r="B15" t="str">
            <v>Hình họa</v>
          </cell>
          <cell r="C15" t="str">
            <v>ARC41001</v>
          </cell>
          <cell r="D15">
            <v>2</v>
          </cell>
          <cell r="E15">
            <v>30</v>
          </cell>
          <cell r="F15">
            <v>30</v>
          </cell>
          <cell r="G15">
            <v>0</v>
          </cell>
          <cell r="H15" t="str">
            <v>Khoa. Kiến trúc</v>
          </cell>
          <cell r="I15" t="str">
            <v>[1],[3],[4]</v>
          </cell>
        </row>
        <row r="16">
          <cell r="A16">
            <v>10</v>
          </cell>
          <cell r="B16" t="str">
            <v>Vẽ kỹ thuật</v>
          </cell>
          <cell r="C16" t="str">
            <v>ARC41002</v>
          </cell>
          <cell r="D16">
            <v>3</v>
          </cell>
          <cell r="E16">
            <v>45</v>
          </cell>
          <cell r="F16">
            <v>45</v>
          </cell>
          <cell r="G16">
            <v>0</v>
          </cell>
          <cell r="H16" t="str">
            <v>Khoa. Kiến trúc</v>
          </cell>
          <cell r="I16" t="str">
            <v>[1],[3],[4]</v>
          </cell>
        </row>
        <row r="17">
          <cell r="A17">
            <v>11</v>
          </cell>
          <cell r="B17" t="str">
            <v>Cơ lý thuyết</v>
          </cell>
          <cell r="C17" t="str">
            <v>CON41002</v>
          </cell>
          <cell r="D17">
            <v>2</v>
          </cell>
          <cell r="E17">
            <v>30</v>
          </cell>
          <cell r="F17">
            <v>30</v>
          </cell>
          <cell r="G17">
            <v>0</v>
          </cell>
          <cell r="H17" t="str">
            <v>Khoa Xây dựng</v>
          </cell>
          <cell r="I17" t="str">
            <v>[1],[3],[4]</v>
          </cell>
        </row>
        <row r="18">
          <cell r="A18">
            <v>12</v>
          </cell>
          <cell r="B18" t="str">
            <v>Sức bền vật liệu</v>
          </cell>
          <cell r="C18" t="str">
            <v>CON41005</v>
          </cell>
          <cell r="D18">
            <v>4</v>
          </cell>
          <cell r="E18">
            <v>60</v>
          </cell>
          <cell r="F18">
            <v>55</v>
          </cell>
          <cell r="G18">
            <v>5</v>
          </cell>
          <cell r="H18" t="str">
            <v>Khoa Xây dựng</v>
          </cell>
          <cell r="I18" t="str">
            <v>[3]</v>
          </cell>
        </row>
        <row r="19">
          <cell r="A19">
            <v>13</v>
          </cell>
          <cell r="B19" t="str">
            <v>Vật liệu xây dựng</v>
          </cell>
          <cell r="C19" t="str">
            <v>CON41001</v>
          </cell>
          <cell r="D19">
            <v>3</v>
          </cell>
          <cell r="E19">
            <v>45</v>
          </cell>
          <cell r="F19">
            <v>40</v>
          </cell>
          <cell r="G19">
            <v>5</v>
          </cell>
          <cell r="H19" t="str">
            <v>Khoa Xây dựng</v>
          </cell>
          <cell r="I19" t="str">
            <v>[1],[3],[4]</v>
          </cell>
        </row>
        <row r="20">
          <cell r="A20">
            <v>14</v>
          </cell>
          <cell r="B20" t="str">
            <v>Trắc địa</v>
          </cell>
          <cell r="C20" t="str">
            <v>UIT42002</v>
          </cell>
          <cell r="D20">
            <v>3</v>
          </cell>
          <cell r="E20">
            <v>45</v>
          </cell>
          <cell r="F20">
            <v>40</v>
          </cell>
          <cell r="G20">
            <v>5</v>
          </cell>
          <cell r="H20" t="str">
            <v>Khoa KTHTĐT</v>
          </cell>
          <cell r="I20" t="str">
            <v>[1],[3],[4]</v>
          </cell>
        </row>
        <row r="21">
          <cell r="A21">
            <v>15</v>
          </cell>
          <cell r="B21" t="str">
            <v>Hóa và vi sinh vật nước</v>
          </cell>
          <cell r="C21" t="str">
            <v>UIT41003</v>
          </cell>
          <cell r="D21">
            <v>2</v>
          </cell>
          <cell r="E21">
            <v>30</v>
          </cell>
          <cell r="F21">
            <v>30</v>
          </cell>
          <cell r="G21">
            <v>0</v>
          </cell>
          <cell r="H21" t="str">
            <v>Khoa KTHTĐT</v>
          </cell>
          <cell r="I21" t="str">
            <v>[3]</v>
          </cell>
        </row>
        <row r="22">
          <cell r="A22">
            <v>16</v>
          </cell>
          <cell r="B22" t="str">
            <v>Thủy lực</v>
          </cell>
          <cell r="C22" t="str">
            <v>UIT41002</v>
          </cell>
          <cell r="D22">
            <v>2</v>
          </cell>
          <cell r="E22">
            <v>30</v>
          </cell>
          <cell r="F22">
            <v>30</v>
          </cell>
          <cell r="G22">
            <v>0</v>
          </cell>
          <cell r="H22" t="str">
            <v>Khoa KTHTĐT</v>
          </cell>
          <cell r="I22" t="str">
            <v>[3]</v>
          </cell>
        </row>
        <row r="23">
          <cell r="A23">
            <v>17</v>
          </cell>
          <cell r="B23" t="str">
            <v>An toàn lao động</v>
          </cell>
          <cell r="C23" t="str">
            <v>CON42006</v>
          </cell>
          <cell r="D23">
            <v>2</v>
          </cell>
          <cell r="E23">
            <v>30</v>
          </cell>
          <cell r="F23">
            <v>30</v>
          </cell>
          <cell r="G23">
            <v>0</v>
          </cell>
          <cell r="H23" t="str">
            <v>Khoa Xây dựng</v>
          </cell>
          <cell r="I23" t="str">
            <v>[1],[3]</v>
          </cell>
        </row>
        <row r="24">
          <cell r="A24">
            <v>18</v>
          </cell>
          <cell r="B24" t="str">
            <v>Điện kỹ thuật</v>
          </cell>
          <cell r="C24" t="str">
            <v>UIT42001</v>
          </cell>
          <cell r="D24">
            <v>2</v>
          </cell>
          <cell r="E24">
            <v>30</v>
          </cell>
          <cell r="F24">
            <v>30</v>
          </cell>
          <cell r="G24">
            <v>0</v>
          </cell>
          <cell r="H24" t="str">
            <v>Khoa KTHTĐT</v>
          </cell>
          <cell r="I24" t="str">
            <v>[3]</v>
          </cell>
        </row>
        <row r="25">
          <cell r="A25">
            <v>19</v>
          </cell>
          <cell r="B25" t="str">
            <v>Cấu tạo kiến trúc</v>
          </cell>
          <cell r="C25" t="str">
            <v>ARC41009</v>
          </cell>
          <cell r="D25">
            <v>4</v>
          </cell>
          <cell r="E25">
            <v>60</v>
          </cell>
          <cell r="F25">
            <v>60</v>
          </cell>
          <cell r="G25">
            <v>0</v>
          </cell>
          <cell r="H25" t="str">
            <v>Khoa. Kiến trúc</v>
          </cell>
          <cell r="I25" t="str">
            <v>[3]</v>
          </cell>
        </row>
        <row r="26">
          <cell r="A26">
            <v>20</v>
          </cell>
          <cell r="B26" t="str">
            <v>Kết cấu BTCT</v>
          </cell>
          <cell r="C26" t="str">
            <v>CON42011</v>
          </cell>
          <cell r="D26">
            <v>4</v>
          </cell>
          <cell r="E26">
            <v>60</v>
          </cell>
          <cell r="F26">
            <v>60</v>
          </cell>
          <cell r="G26">
            <v>0</v>
          </cell>
          <cell r="H26" t="str">
            <v>Khoa Xây dựng</v>
          </cell>
          <cell r="I26" t="str">
            <v>[3]</v>
          </cell>
        </row>
        <row r="27">
          <cell r="A27">
            <v>21</v>
          </cell>
          <cell r="B27" t="str">
            <v>Công trình thu và trạm bơm</v>
          </cell>
          <cell r="C27" t="str">
            <v>UIT41001</v>
          </cell>
          <cell r="D27">
            <v>3</v>
          </cell>
          <cell r="E27">
            <v>45</v>
          </cell>
          <cell r="F27">
            <v>45</v>
          </cell>
          <cell r="G27">
            <v>0</v>
          </cell>
          <cell r="H27" t="str">
            <v>Khoa KTHTĐT</v>
          </cell>
          <cell r="I27" t="str">
            <v>[3]</v>
          </cell>
        </row>
        <row r="28">
          <cell r="A28">
            <v>22</v>
          </cell>
          <cell r="B28" t="str">
            <v>Cấp nước</v>
          </cell>
          <cell r="C28" t="str">
            <v>UIT42003</v>
          </cell>
          <cell r="D28">
            <v>5</v>
          </cell>
          <cell r="E28">
            <v>75</v>
          </cell>
          <cell r="F28">
            <v>75</v>
          </cell>
          <cell r="G28">
            <v>0</v>
          </cell>
          <cell r="H28" t="str">
            <v>Khoa KTHTĐT</v>
          </cell>
          <cell r="I28" t="str">
            <v>[3]</v>
          </cell>
        </row>
        <row r="29">
          <cell r="A29">
            <v>23</v>
          </cell>
          <cell r="B29" t="str">
            <v>Thoát nước</v>
          </cell>
          <cell r="C29" t="str">
            <v>UIT42005</v>
          </cell>
          <cell r="D29">
            <v>5</v>
          </cell>
          <cell r="E29">
            <v>75</v>
          </cell>
          <cell r="F29">
            <v>75</v>
          </cell>
          <cell r="G29">
            <v>0</v>
          </cell>
          <cell r="H29" t="str">
            <v>Khoa KTHTĐT</v>
          </cell>
          <cell r="I29" t="str">
            <v>[3]</v>
          </cell>
        </row>
        <row r="30">
          <cell r="A30">
            <v>24</v>
          </cell>
          <cell r="B30" t="str">
            <v>Kỹ thuật thi công</v>
          </cell>
          <cell r="C30" t="str">
            <v>UIT42007</v>
          </cell>
          <cell r="D30">
            <v>5</v>
          </cell>
          <cell r="E30">
            <v>75</v>
          </cell>
          <cell r="F30">
            <v>75</v>
          </cell>
          <cell r="G30">
            <v>0</v>
          </cell>
          <cell r="H30" t="str">
            <v>Khoa KTHTĐT</v>
          </cell>
          <cell r="I30" t="str">
            <v>[3]</v>
          </cell>
        </row>
        <row r="31">
          <cell r="A31">
            <v>25</v>
          </cell>
          <cell r="B31" t="str">
            <v>Tổ chức thi công</v>
          </cell>
          <cell r="C31" t="str">
            <v>UIT42009</v>
          </cell>
          <cell r="D31">
            <v>2</v>
          </cell>
          <cell r="E31">
            <v>30</v>
          </cell>
          <cell r="F31">
            <v>30</v>
          </cell>
          <cell r="G31">
            <v>0</v>
          </cell>
          <cell r="H31" t="str">
            <v>Khoa KTHTĐT</v>
          </cell>
          <cell r="I31" t="str">
            <v>[3]</v>
          </cell>
        </row>
        <row r="32">
          <cell r="A32">
            <v>26</v>
          </cell>
          <cell r="B32" t="str">
            <v>Dự toán</v>
          </cell>
          <cell r="C32" t="str">
            <v>ARC42006</v>
          </cell>
          <cell r="D32">
            <v>3</v>
          </cell>
          <cell r="E32">
            <v>45</v>
          </cell>
          <cell r="F32">
            <v>45</v>
          </cell>
          <cell r="G32">
            <v>0</v>
          </cell>
          <cell r="H32" t="str">
            <v>Khoa. Kiến trúc</v>
          </cell>
          <cell r="I32" t="str">
            <v>[1],[3],[4]</v>
          </cell>
        </row>
        <row r="33">
          <cell r="A33">
            <v>27</v>
          </cell>
          <cell r="B33" t="str">
            <v>Đồ án Vẽ kỹ thuật</v>
          </cell>
          <cell r="C33" t="str">
            <v>ARC41003</v>
          </cell>
          <cell r="D33">
            <v>1</v>
          </cell>
          <cell r="E33">
            <v>30</v>
          </cell>
          <cell r="F33">
            <v>15</v>
          </cell>
          <cell r="G33">
            <v>15</v>
          </cell>
          <cell r="H33" t="str">
            <v>Khoa. Kiến trúc</v>
          </cell>
          <cell r="I33" t="str">
            <v>[3]</v>
          </cell>
        </row>
        <row r="34">
          <cell r="A34">
            <v>28</v>
          </cell>
          <cell r="B34" t="str">
            <v>Đồ án Cấu tạo kiến trúc</v>
          </cell>
          <cell r="C34" t="str">
            <v>ARC41010</v>
          </cell>
          <cell r="D34">
            <v>1</v>
          </cell>
          <cell r="E34">
            <v>30</v>
          </cell>
          <cell r="F34">
            <v>15</v>
          </cell>
          <cell r="G34">
            <v>15</v>
          </cell>
          <cell r="H34" t="str">
            <v>Khoa. Kiến trúc</v>
          </cell>
          <cell r="I34" t="str">
            <v>[3]</v>
          </cell>
        </row>
        <row r="35">
          <cell r="A35">
            <v>29</v>
          </cell>
          <cell r="B35" t="str">
            <v>Đồ án Kết cấu BTCT</v>
          </cell>
          <cell r="C35" t="str">
            <v>CON42002</v>
          </cell>
          <cell r="D35">
            <v>1</v>
          </cell>
          <cell r="E35">
            <v>30</v>
          </cell>
          <cell r="F35">
            <v>15</v>
          </cell>
          <cell r="G35">
            <v>15</v>
          </cell>
          <cell r="H35" t="str">
            <v>Khoa Xây dựng</v>
          </cell>
          <cell r="I35" t="str">
            <v>[1],[3]</v>
          </cell>
        </row>
        <row r="36">
          <cell r="A36">
            <v>30</v>
          </cell>
          <cell r="B36" t="str">
            <v>Đồ án Cấp nước</v>
          </cell>
          <cell r="C36" t="str">
            <v>UIT42004</v>
          </cell>
          <cell r="D36">
            <v>1</v>
          </cell>
          <cell r="E36">
            <v>30</v>
          </cell>
          <cell r="F36">
            <v>15</v>
          </cell>
          <cell r="G36">
            <v>15</v>
          </cell>
          <cell r="H36" t="str">
            <v>Khoa KTHTĐT</v>
          </cell>
          <cell r="I36" t="str">
            <v>[3]</v>
          </cell>
        </row>
        <row r="37">
          <cell r="A37">
            <v>31</v>
          </cell>
          <cell r="B37" t="str">
            <v>Đồ án Thoát nước</v>
          </cell>
          <cell r="C37" t="str">
            <v>UIT42006</v>
          </cell>
          <cell r="D37">
            <v>1</v>
          </cell>
          <cell r="E37">
            <v>30</v>
          </cell>
          <cell r="F37">
            <v>15</v>
          </cell>
          <cell r="G37">
            <v>15</v>
          </cell>
          <cell r="H37" t="str">
            <v>Khoa KTHTĐT</v>
          </cell>
          <cell r="I37" t="str">
            <v>[3]</v>
          </cell>
        </row>
        <row r="38">
          <cell r="A38">
            <v>32</v>
          </cell>
          <cell r="B38" t="str">
            <v>Đồ án Kỹ thuật thi công</v>
          </cell>
          <cell r="C38" t="str">
            <v>UIT42008</v>
          </cell>
          <cell r="D38">
            <v>1</v>
          </cell>
          <cell r="E38">
            <v>30</v>
          </cell>
          <cell r="F38">
            <v>15</v>
          </cell>
          <cell r="G38">
            <v>15</v>
          </cell>
          <cell r="H38" t="str">
            <v>Khoa KTHTĐT</v>
          </cell>
          <cell r="I38" t="str">
            <v>[3]</v>
          </cell>
        </row>
        <row r="39">
          <cell r="A39">
            <v>33</v>
          </cell>
          <cell r="B39" t="str">
            <v>Thực tập tay nghề công nhân</v>
          </cell>
          <cell r="C39" t="str">
            <v>VOG42002</v>
          </cell>
          <cell r="D39">
            <v>5</v>
          </cell>
          <cell r="E39" t="str">
            <v>6 tuần</v>
          </cell>
          <cell r="F39" t="str">
            <v>6 tuần</v>
          </cell>
          <cell r="H39" t="str">
            <v>Khoa Dạy nghề</v>
          </cell>
          <cell r="I39" t="str">
            <v>[3]</v>
          </cell>
        </row>
        <row r="40">
          <cell r="A40">
            <v>34</v>
          </cell>
          <cell r="B40" t="str">
            <v>Chuyên đề</v>
          </cell>
          <cell r="C40" t="str">
            <v>UIT42013</v>
          </cell>
          <cell r="D40">
            <v>0</v>
          </cell>
          <cell r="E40" t="str">
            <v>1 tuần</v>
          </cell>
          <cell r="F40" t="str">
            <v>1 tuần</v>
          </cell>
          <cell r="H40" t="str">
            <v>Khoa KTHTĐT</v>
          </cell>
          <cell r="I40" t="str">
            <v>[3]</v>
          </cell>
        </row>
        <row r="41">
          <cell r="A41">
            <v>35</v>
          </cell>
          <cell r="B41" t="str">
            <v>Thực tập tốt nghiệp</v>
          </cell>
          <cell r="C41" t="str">
            <v>UIT42010</v>
          </cell>
          <cell r="D41">
            <v>6</v>
          </cell>
          <cell r="E41" t="str">
            <v>8 tuần</v>
          </cell>
          <cell r="F41" t="str">
            <v>8 tuần</v>
          </cell>
          <cell r="H41" t="str">
            <v>Khoa KTHTĐT</v>
          </cell>
          <cell r="I41" t="str">
            <v>[3]</v>
          </cell>
        </row>
        <row r="42">
          <cell r="A42">
            <v>36</v>
          </cell>
          <cell r="B42" t="str">
            <v>Tốt nghiệp Chính trị</v>
          </cell>
          <cell r="C42" t="str">
            <v>POL42001</v>
          </cell>
          <cell r="D42" t="str">
            <v>8/3</v>
          </cell>
          <cell r="E42" t="str">
            <v>5 tuần</v>
          </cell>
          <cell r="F42" t="str">
            <v>5 tuần</v>
          </cell>
          <cell r="H42" t="str">
            <v>Khoa LL.Chính trị</v>
          </cell>
          <cell r="I42" t="str">
            <v>[1],[2],[3],[4]</v>
          </cell>
        </row>
        <row r="43">
          <cell r="A43">
            <v>37</v>
          </cell>
          <cell r="B43" t="str">
            <v>Tốt nghiệp Cơ sở</v>
          </cell>
          <cell r="C43" t="str">
            <v>UIT42011</v>
          </cell>
          <cell r="D43" t="str">
            <v>8/3</v>
          </cell>
          <cell r="E43" t="str">
            <v>5 tuần</v>
          </cell>
          <cell r="F43" t="str">
            <v>5 tuần</v>
          </cell>
          <cell r="H43" t="str">
            <v>Khoa KTHTĐT</v>
          </cell>
          <cell r="I43" t="str">
            <v>[3]</v>
          </cell>
        </row>
        <row r="44">
          <cell r="A44">
            <v>38</v>
          </cell>
          <cell r="B44" t="str">
            <v>Tốt nghiệp Chuyên ngành</v>
          </cell>
          <cell r="C44" t="str">
            <v>UIT42014</v>
          </cell>
          <cell r="D44" t="str">
            <v>8/3</v>
          </cell>
          <cell r="E44" t="str">
            <v>5 tuần</v>
          </cell>
          <cell r="F44" t="str">
            <v>5 tuần</v>
          </cell>
          <cell r="H44" t="str">
            <v>Khoa KTHTĐT</v>
          </cell>
          <cell r="I44" t="str">
            <v>[3]</v>
          </cell>
        </row>
        <row r="45">
          <cell r="A45">
            <v>39</v>
          </cell>
          <cell r="B45" t="str">
            <v>Sinh hoạt lớp</v>
          </cell>
          <cell r="C45" t="str">
            <v>UIT41000</v>
          </cell>
          <cell r="D45">
            <v>0</v>
          </cell>
          <cell r="E45" t="str">
            <v>15 Tiết</v>
          </cell>
          <cell r="F45" t="str">
            <v>15 Tiết</v>
          </cell>
          <cell r="H45" t="str">
            <v>Khoa KTHTĐT</v>
          </cell>
          <cell r="I45" t="str">
            <v>[3]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2"/>
  <sheetViews>
    <sheetView showZeros="0" zoomScale="115" zoomScaleNormal="115" zoomScalePageLayoutView="0" workbookViewId="0" topLeftCell="A1">
      <selection activeCell="C26" sqref="C26"/>
    </sheetView>
  </sheetViews>
  <sheetFormatPr defaultColWidth="9.140625" defaultRowHeight="12.75"/>
  <cols>
    <col min="1" max="1" width="3.57421875" style="2" customWidth="1"/>
    <col min="2" max="2" width="8.7109375" style="2" bestFit="1" customWidth="1"/>
    <col min="3" max="3" width="28.140625" style="2" customWidth="1"/>
    <col min="4" max="4" width="3.140625" style="2" bestFit="1" customWidth="1"/>
    <col min="5" max="14" width="3.00390625" style="2" customWidth="1"/>
    <col min="15" max="15" width="3.8515625" style="2" customWidth="1"/>
    <col min="16" max="16" width="3.8515625" style="15" customWidth="1"/>
    <col min="17" max="18" width="8.7109375" style="2" customWidth="1"/>
    <col min="19" max="19" width="10.57421875" style="2" customWidth="1"/>
    <col min="20" max="16384" width="9.140625" style="2" customWidth="1"/>
  </cols>
  <sheetData>
    <row r="1" spans="1:19" ht="11.25">
      <c r="A1" s="1" t="s">
        <v>24</v>
      </c>
      <c r="B1" s="1"/>
      <c r="C1" s="1"/>
      <c r="D1" s="1"/>
      <c r="E1" s="1"/>
      <c r="F1" s="1"/>
      <c r="G1" s="1"/>
      <c r="S1" s="14" t="s">
        <v>20</v>
      </c>
    </row>
    <row r="2" ht="11.25">
      <c r="A2" s="2" t="s">
        <v>29</v>
      </c>
    </row>
    <row r="3" ht="11.25">
      <c r="A3" s="2" t="s">
        <v>27</v>
      </c>
    </row>
    <row r="4" ht="11.25">
      <c r="A4" s="2" t="s">
        <v>28</v>
      </c>
    </row>
    <row r="5" spans="1:19" ht="16.5" customHeight="1">
      <c r="A5" s="215" t="s">
        <v>1</v>
      </c>
      <c r="B5" s="203" t="s">
        <v>22</v>
      </c>
      <c r="C5" s="215" t="s">
        <v>12</v>
      </c>
      <c r="D5" s="215" t="s">
        <v>0</v>
      </c>
      <c r="E5" s="218" t="s">
        <v>13</v>
      </c>
      <c r="F5" s="219"/>
      <c r="G5" s="219"/>
      <c r="H5" s="219"/>
      <c r="I5" s="219"/>
      <c r="J5" s="219"/>
      <c r="K5" s="219"/>
      <c r="L5" s="219"/>
      <c r="M5" s="219"/>
      <c r="N5" s="220"/>
      <c r="O5" s="206" t="s">
        <v>14</v>
      </c>
      <c r="P5" s="207"/>
      <c r="Q5" s="203" t="s">
        <v>15</v>
      </c>
      <c r="R5" s="203" t="s">
        <v>21</v>
      </c>
      <c r="S5" s="203" t="s">
        <v>16</v>
      </c>
    </row>
    <row r="6" spans="1:19" ht="28.5">
      <c r="A6" s="216"/>
      <c r="B6" s="204"/>
      <c r="C6" s="216"/>
      <c r="D6" s="216"/>
      <c r="E6" s="3" t="s">
        <v>30</v>
      </c>
      <c r="F6" s="3" t="s">
        <v>31</v>
      </c>
      <c r="G6" s="3" t="s">
        <v>32</v>
      </c>
      <c r="H6" s="3" t="s">
        <v>33</v>
      </c>
      <c r="I6" s="3" t="s">
        <v>34</v>
      </c>
      <c r="J6" s="3" t="s">
        <v>35</v>
      </c>
      <c r="K6" s="3" t="s">
        <v>36</v>
      </c>
      <c r="L6" s="3" t="s">
        <v>37</v>
      </c>
      <c r="M6" s="3" t="s">
        <v>38</v>
      </c>
      <c r="N6" s="3" t="s">
        <v>39</v>
      </c>
      <c r="O6" s="208" t="s">
        <v>40</v>
      </c>
      <c r="P6" s="210" t="s">
        <v>41</v>
      </c>
      <c r="Q6" s="204"/>
      <c r="R6" s="204"/>
      <c r="S6" s="204"/>
    </row>
    <row r="7" spans="1:19" ht="11.25">
      <c r="A7" s="217"/>
      <c r="B7" s="205"/>
      <c r="C7" s="217"/>
      <c r="D7" s="217"/>
      <c r="E7" s="212" t="s">
        <v>23</v>
      </c>
      <c r="F7" s="213"/>
      <c r="G7" s="213"/>
      <c r="H7" s="213"/>
      <c r="I7" s="213"/>
      <c r="J7" s="213"/>
      <c r="K7" s="213"/>
      <c r="L7" s="213"/>
      <c r="M7" s="213"/>
      <c r="N7" s="214"/>
      <c r="O7" s="209"/>
      <c r="P7" s="211"/>
      <c r="Q7" s="205"/>
      <c r="R7" s="205"/>
      <c r="S7" s="205"/>
    </row>
    <row r="8" spans="1:19" ht="11.25">
      <c r="A8" s="12"/>
      <c r="B8" s="12"/>
      <c r="C8" s="12" t="s">
        <v>2</v>
      </c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2"/>
      <c r="P8" s="16"/>
      <c r="Q8" s="12"/>
      <c r="R8" s="12"/>
      <c r="S8" s="12"/>
    </row>
    <row r="9" spans="1:19" ht="11.25">
      <c r="A9" s="6">
        <v>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>
        <f>SUM(E9:N9)</f>
        <v>0</v>
      </c>
      <c r="P9" s="17"/>
      <c r="Q9" s="7"/>
      <c r="R9" s="7"/>
      <c r="S9" s="7"/>
    </row>
    <row r="10" spans="1:19" ht="11.25">
      <c r="A10" s="8">
        <f aca="true" t="shared" si="0" ref="A10:A23">A9+1</f>
        <v>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>
        <f aca="true" t="shared" si="1" ref="O10:O17">SUM(E10:N10)</f>
        <v>0</v>
      </c>
      <c r="P10" s="18"/>
      <c r="Q10" s="9"/>
      <c r="R10" s="9"/>
      <c r="S10" s="9"/>
    </row>
    <row r="11" spans="1:19" ht="11.25">
      <c r="A11" s="8">
        <f t="shared" si="0"/>
        <v>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>
        <f t="shared" si="1"/>
        <v>0</v>
      </c>
      <c r="P11" s="18"/>
      <c r="Q11" s="9"/>
      <c r="R11" s="9"/>
      <c r="S11" s="9"/>
    </row>
    <row r="12" spans="1:19" ht="11.25">
      <c r="A12" s="8">
        <f t="shared" si="0"/>
        <v>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>
        <f t="shared" si="1"/>
        <v>0</v>
      </c>
      <c r="P12" s="18"/>
      <c r="Q12" s="9"/>
      <c r="R12" s="9"/>
      <c r="S12" s="9"/>
    </row>
    <row r="13" spans="1:19" ht="11.25">
      <c r="A13" s="8">
        <f t="shared" si="0"/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>
        <f t="shared" si="1"/>
        <v>0</v>
      </c>
      <c r="P13" s="18"/>
      <c r="Q13" s="9"/>
      <c r="R13" s="9"/>
      <c r="S13" s="9"/>
    </row>
    <row r="14" spans="1:19" ht="11.25">
      <c r="A14" s="8">
        <f t="shared" si="0"/>
        <v>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>
        <f t="shared" si="1"/>
        <v>0</v>
      </c>
      <c r="P14" s="18"/>
      <c r="Q14" s="9"/>
      <c r="R14" s="9"/>
      <c r="S14" s="9"/>
    </row>
    <row r="15" spans="1:19" ht="11.25">
      <c r="A15" s="8">
        <f t="shared" si="0"/>
        <v>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>
        <f t="shared" si="1"/>
        <v>0</v>
      </c>
      <c r="P15" s="18"/>
      <c r="Q15" s="9"/>
      <c r="R15" s="9"/>
      <c r="S15" s="9"/>
    </row>
    <row r="16" spans="1:19" ht="11.25">
      <c r="A16" s="8">
        <f t="shared" si="0"/>
        <v>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>
        <f t="shared" si="1"/>
        <v>0</v>
      </c>
      <c r="P16" s="18"/>
      <c r="Q16" s="9"/>
      <c r="R16" s="9"/>
      <c r="S16" s="9"/>
    </row>
    <row r="17" spans="1:19" ht="11.25">
      <c r="A17" s="8">
        <f t="shared" si="0"/>
        <v>9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>
        <f t="shared" si="1"/>
        <v>0</v>
      </c>
      <c r="P17" s="18"/>
      <c r="Q17" s="9"/>
      <c r="R17" s="9"/>
      <c r="S17" s="9"/>
    </row>
    <row r="18" spans="1:19" ht="11.25">
      <c r="A18" s="8">
        <f t="shared" si="0"/>
        <v>10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>
        <f aca="true" t="shared" si="2" ref="O18:O23">SUM(E18:N18)</f>
        <v>0</v>
      </c>
      <c r="P18" s="18"/>
      <c r="Q18" s="9"/>
      <c r="R18" s="9"/>
      <c r="S18" s="9"/>
    </row>
    <row r="19" spans="1:19" ht="11.25">
      <c r="A19" s="8">
        <f t="shared" si="0"/>
        <v>11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>
        <f t="shared" si="2"/>
        <v>0</v>
      </c>
      <c r="P19" s="18"/>
      <c r="Q19" s="9"/>
      <c r="R19" s="9"/>
      <c r="S19" s="9"/>
    </row>
    <row r="20" spans="1:19" ht="11.25">
      <c r="A20" s="8">
        <f t="shared" si="0"/>
        <v>12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>
        <f t="shared" si="2"/>
        <v>0</v>
      </c>
      <c r="P20" s="18"/>
      <c r="Q20" s="9"/>
      <c r="R20" s="9"/>
      <c r="S20" s="9"/>
    </row>
    <row r="21" spans="1:19" ht="11.25">
      <c r="A21" s="8">
        <f t="shared" si="0"/>
        <v>13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>
        <f t="shared" si="2"/>
        <v>0</v>
      </c>
      <c r="P21" s="18"/>
      <c r="Q21" s="9"/>
      <c r="R21" s="9"/>
      <c r="S21" s="9"/>
    </row>
    <row r="22" spans="1:19" ht="11.25">
      <c r="A22" s="8">
        <f t="shared" si="0"/>
        <v>14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>
        <f t="shared" si="2"/>
        <v>0</v>
      </c>
      <c r="P22" s="18"/>
      <c r="Q22" s="9"/>
      <c r="R22" s="9"/>
      <c r="S22" s="9"/>
    </row>
    <row r="23" spans="1:19" ht="11.25">
      <c r="A23" s="10">
        <f t="shared" si="0"/>
        <v>15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>
        <f t="shared" si="2"/>
        <v>0</v>
      </c>
      <c r="P23" s="18"/>
      <c r="Q23" s="11"/>
      <c r="R23" s="11"/>
      <c r="S23" s="11"/>
    </row>
    <row r="24" spans="1:19" ht="11.25">
      <c r="A24" s="12"/>
      <c r="B24" s="12"/>
      <c r="C24" s="12" t="s">
        <v>3</v>
      </c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2"/>
      <c r="P24" s="16"/>
      <c r="Q24" s="12"/>
      <c r="R24" s="12"/>
      <c r="S24" s="12"/>
    </row>
    <row r="25" spans="1:19" ht="11.25">
      <c r="A25" s="6">
        <v>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>
        <f>SUM(E25:N25)</f>
        <v>0</v>
      </c>
      <c r="P25" s="17"/>
      <c r="Q25" s="7"/>
      <c r="R25" s="7"/>
      <c r="S25" s="7"/>
    </row>
    <row r="26" spans="1:19" ht="11.25">
      <c r="A26" s="8">
        <f aca="true" t="shared" si="3" ref="A26:A39">A25+1</f>
        <v>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>
        <f aca="true" t="shared" si="4" ref="O26:O39">SUM(E26:N26)</f>
        <v>0</v>
      </c>
      <c r="P26" s="18"/>
      <c r="Q26" s="9"/>
      <c r="R26" s="9"/>
      <c r="S26" s="9"/>
    </row>
    <row r="27" spans="1:19" ht="11.25">
      <c r="A27" s="8">
        <f t="shared" si="3"/>
        <v>3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>
        <f t="shared" si="4"/>
        <v>0</v>
      </c>
      <c r="P27" s="18"/>
      <c r="Q27" s="9"/>
      <c r="R27" s="9"/>
      <c r="S27" s="9"/>
    </row>
    <row r="28" spans="1:19" ht="11.25">
      <c r="A28" s="8">
        <f t="shared" si="3"/>
        <v>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>
        <f t="shared" si="4"/>
        <v>0</v>
      </c>
      <c r="P28" s="18"/>
      <c r="Q28" s="9"/>
      <c r="R28" s="9"/>
      <c r="S28" s="9"/>
    </row>
    <row r="29" spans="1:19" ht="11.25">
      <c r="A29" s="8">
        <f t="shared" si="3"/>
        <v>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>
        <f t="shared" si="4"/>
        <v>0</v>
      </c>
      <c r="P29" s="18"/>
      <c r="Q29" s="9"/>
      <c r="R29" s="9"/>
      <c r="S29" s="9"/>
    </row>
    <row r="30" spans="1:19" ht="11.25">
      <c r="A30" s="8">
        <f t="shared" si="3"/>
        <v>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>
        <f t="shared" si="4"/>
        <v>0</v>
      </c>
      <c r="P30" s="18"/>
      <c r="Q30" s="9"/>
      <c r="R30" s="9"/>
      <c r="S30" s="9"/>
    </row>
    <row r="31" spans="1:19" ht="11.25">
      <c r="A31" s="8">
        <f t="shared" si="3"/>
        <v>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>
        <f t="shared" si="4"/>
        <v>0</v>
      </c>
      <c r="P31" s="18"/>
      <c r="Q31" s="9"/>
      <c r="R31" s="9"/>
      <c r="S31" s="9"/>
    </row>
    <row r="32" spans="1:19" ht="11.25">
      <c r="A32" s="8">
        <f t="shared" si="3"/>
        <v>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>
        <f t="shared" si="4"/>
        <v>0</v>
      </c>
      <c r="P32" s="18"/>
      <c r="Q32" s="9"/>
      <c r="R32" s="9"/>
      <c r="S32" s="9"/>
    </row>
    <row r="33" spans="1:19" ht="11.25">
      <c r="A33" s="8">
        <f t="shared" si="3"/>
        <v>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>
        <f t="shared" si="4"/>
        <v>0</v>
      </c>
      <c r="P33" s="18"/>
      <c r="Q33" s="9"/>
      <c r="R33" s="9"/>
      <c r="S33" s="9"/>
    </row>
    <row r="34" spans="1:19" ht="11.25">
      <c r="A34" s="8">
        <f t="shared" si="3"/>
        <v>10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>
        <f t="shared" si="4"/>
        <v>0</v>
      </c>
      <c r="P34" s="18"/>
      <c r="Q34" s="9"/>
      <c r="R34" s="9"/>
      <c r="S34" s="9"/>
    </row>
    <row r="35" spans="1:19" ht="11.25">
      <c r="A35" s="8">
        <f t="shared" si="3"/>
        <v>11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>
        <f t="shared" si="4"/>
        <v>0</v>
      </c>
      <c r="P35" s="18"/>
      <c r="Q35" s="9"/>
      <c r="R35" s="9"/>
      <c r="S35" s="9"/>
    </row>
    <row r="36" spans="1:19" ht="11.25">
      <c r="A36" s="8">
        <f t="shared" si="3"/>
        <v>12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>
        <f t="shared" si="4"/>
        <v>0</v>
      </c>
      <c r="P36" s="18"/>
      <c r="Q36" s="9"/>
      <c r="R36" s="9"/>
      <c r="S36" s="9"/>
    </row>
    <row r="37" spans="1:19" ht="11.25">
      <c r="A37" s="8">
        <f t="shared" si="3"/>
        <v>13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>
        <f t="shared" si="4"/>
        <v>0</v>
      </c>
      <c r="P37" s="18"/>
      <c r="Q37" s="9"/>
      <c r="R37" s="9"/>
      <c r="S37" s="9"/>
    </row>
    <row r="38" spans="1:19" ht="11.25">
      <c r="A38" s="8">
        <f t="shared" si="3"/>
        <v>14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>
        <f t="shared" si="4"/>
        <v>0</v>
      </c>
      <c r="P38" s="18"/>
      <c r="Q38" s="9"/>
      <c r="R38" s="9"/>
      <c r="S38" s="9"/>
    </row>
    <row r="39" spans="1:19" ht="11.25">
      <c r="A39" s="10">
        <f t="shared" si="3"/>
        <v>15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>
        <f t="shared" si="4"/>
        <v>0</v>
      </c>
      <c r="P39" s="19"/>
      <c r="Q39" s="11"/>
      <c r="R39" s="11"/>
      <c r="S39" s="11"/>
    </row>
    <row r="40" spans="1:19" ht="11.25">
      <c r="A40" s="12"/>
      <c r="B40" s="12"/>
      <c r="C40" s="12" t="s">
        <v>4</v>
      </c>
      <c r="D40" s="1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2"/>
      <c r="P40" s="16"/>
      <c r="Q40" s="12"/>
      <c r="R40" s="12"/>
      <c r="S40" s="12"/>
    </row>
    <row r="41" spans="1:19" ht="11.25">
      <c r="A41" s="6">
        <v>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>
        <f>SUM(E41:N41)</f>
        <v>0</v>
      </c>
      <c r="P41" s="17"/>
      <c r="Q41" s="7"/>
      <c r="R41" s="7"/>
      <c r="S41" s="7"/>
    </row>
    <row r="42" spans="1:19" ht="11.25">
      <c r="A42" s="8">
        <f aca="true" t="shared" si="5" ref="A42:A55">A41+1</f>
        <v>2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>
        <f aca="true" t="shared" si="6" ref="O42:O55">SUM(E42:N42)</f>
        <v>0</v>
      </c>
      <c r="P42" s="18"/>
      <c r="Q42" s="9"/>
      <c r="R42" s="9"/>
      <c r="S42" s="9"/>
    </row>
    <row r="43" spans="1:19" ht="11.25">
      <c r="A43" s="8">
        <f t="shared" si="5"/>
        <v>3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f t="shared" si="6"/>
        <v>0</v>
      </c>
      <c r="P43" s="18"/>
      <c r="Q43" s="9"/>
      <c r="R43" s="9"/>
      <c r="S43" s="9"/>
    </row>
    <row r="44" spans="1:19" ht="11.25">
      <c r="A44" s="8">
        <f t="shared" si="5"/>
        <v>4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>
        <f t="shared" si="6"/>
        <v>0</v>
      </c>
      <c r="P44" s="18"/>
      <c r="Q44" s="9"/>
      <c r="R44" s="9"/>
      <c r="S44" s="9"/>
    </row>
    <row r="45" spans="1:19" ht="11.25">
      <c r="A45" s="8">
        <f t="shared" si="5"/>
        <v>5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>
        <f t="shared" si="6"/>
        <v>0</v>
      </c>
      <c r="P45" s="18"/>
      <c r="Q45" s="9"/>
      <c r="R45" s="9"/>
      <c r="S45" s="9"/>
    </row>
    <row r="46" spans="1:19" ht="11.25">
      <c r="A46" s="8">
        <f t="shared" si="5"/>
        <v>6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>
        <f t="shared" si="6"/>
        <v>0</v>
      </c>
      <c r="P46" s="18"/>
      <c r="Q46" s="9"/>
      <c r="R46" s="9"/>
      <c r="S46" s="9"/>
    </row>
    <row r="47" spans="1:19" ht="11.25">
      <c r="A47" s="8">
        <f t="shared" si="5"/>
        <v>7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>
        <f t="shared" si="6"/>
        <v>0</v>
      </c>
      <c r="P47" s="18"/>
      <c r="Q47" s="9"/>
      <c r="R47" s="9"/>
      <c r="S47" s="9"/>
    </row>
    <row r="48" spans="1:19" ht="11.25">
      <c r="A48" s="8">
        <f t="shared" si="5"/>
        <v>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>
        <f t="shared" si="6"/>
        <v>0</v>
      </c>
      <c r="P48" s="18"/>
      <c r="Q48" s="9"/>
      <c r="R48" s="9"/>
      <c r="S48" s="9"/>
    </row>
    <row r="49" spans="1:19" ht="11.25">
      <c r="A49" s="8">
        <f t="shared" si="5"/>
        <v>9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>
        <f t="shared" si="6"/>
        <v>0</v>
      </c>
      <c r="P49" s="18"/>
      <c r="Q49" s="9"/>
      <c r="R49" s="9"/>
      <c r="S49" s="9"/>
    </row>
    <row r="50" spans="1:19" ht="11.25">
      <c r="A50" s="8">
        <f t="shared" si="5"/>
        <v>10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>
        <f t="shared" si="6"/>
        <v>0</v>
      </c>
      <c r="P50" s="18"/>
      <c r="Q50" s="9"/>
      <c r="R50" s="9"/>
      <c r="S50" s="9"/>
    </row>
    <row r="51" spans="1:19" ht="11.25">
      <c r="A51" s="8">
        <f t="shared" si="5"/>
        <v>11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>
        <f t="shared" si="6"/>
        <v>0</v>
      </c>
      <c r="P51" s="18"/>
      <c r="Q51" s="9"/>
      <c r="R51" s="9"/>
      <c r="S51" s="9"/>
    </row>
    <row r="52" spans="1:19" ht="11.25">
      <c r="A52" s="8">
        <f t="shared" si="5"/>
        <v>12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>
        <f t="shared" si="6"/>
        <v>0</v>
      </c>
      <c r="P52" s="18"/>
      <c r="Q52" s="9"/>
      <c r="R52" s="9"/>
      <c r="S52" s="9"/>
    </row>
    <row r="53" spans="1:19" ht="11.25">
      <c r="A53" s="8">
        <f t="shared" si="5"/>
        <v>13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>
        <f t="shared" si="6"/>
        <v>0</v>
      </c>
      <c r="P53" s="18"/>
      <c r="Q53" s="9"/>
      <c r="R53" s="9"/>
      <c r="S53" s="9"/>
    </row>
    <row r="54" spans="1:19" ht="11.25">
      <c r="A54" s="8">
        <f t="shared" si="5"/>
        <v>14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>
        <f t="shared" si="6"/>
        <v>0</v>
      </c>
      <c r="P54" s="18"/>
      <c r="Q54" s="9"/>
      <c r="R54" s="9"/>
      <c r="S54" s="9"/>
    </row>
    <row r="55" spans="1:19" ht="11.25">
      <c r="A55" s="10">
        <f t="shared" si="5"/>
        <v>15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>
        <f t="shared" si="6"/>
        <v>0</v>
      </c>
      <c r="P55" s="19"/>
      <c r="Q55" s="11"/>
      <c r="R55" s="11"/>
      <c r="S55" s="11"/>
    </row>
    <row r="56" spans="1:19" ht="11.25">
      <c r="A56" s="12"/>
      <c r="B56" s="12"/>
      <c r="C56" s="12" t="s">
        <v>5</v>
      </c>
      <c r="D56" s="12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2"/>
      <c r="P56" s="16"/>
      <c r="Q56" s="12"/>
      <c r="R56" s="12"/>
      <c r="S56" s="12"/>
    </row>
    <row r="57" spans="1:19" ht="11.25">
      <c r="A57" s="6">
        <v>1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>
        <f>SUM(E57:N57)</f>
        <v>0</v>
      </c>
      <c r="P57" s="17"/>
      <c r="Q57" s="7"/>
      <c r="R57" s="7"/>
      <c r="S57" s="7"/>
    </row>
    <row r="58" spans="1:19" ht="11.25">
      <c r="A58" s="8">
        <f aca="true" t="shared" si="7" ref="A58:A71">A57+1</f>
        <v>2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>
        <f aca="true" t="shared" si="8" ref="O58:O71">SUM(E58:N58)</f>
        <v>0</v>
      </c>
      <c r="P58" s="18"/>
      <c r="Q58" s="9"/>
      <c r="R58" s="9"/>
      <c r="S58" s="9"/>
    </row>
    <row r="59" spans="1:19" ht="11.25">
      <c r="A59" s="8">
        <f t="shared" si="7"/>
        <v>3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>
        <f t="shared" si="8"/>
        <v>0</v>
      </c>
      <c r="P59" s="18"/>
      <c r="Q59" s="9"/>
      <c r="R59" s="9"/>
      <c r="S59" s="9"/>
    </row>
    <row r="60" spans="1:19" ht="11.25">
      <c r="A60" s="8">
        <f t="shared" si="7"/>
        <v>4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>
        <f t="shared" si="8"/>
        <v>0</v>
      </c>
      <c r="P60" s="18"/>
      <c r="Q60" s="9"/>
      <c r="R60" s="9"/>
      <c r="S60" s="9"/>
    </row>
    <row r="61" spans="1:19" ht="11.25">
      <c r="A61" s="8">
        <f t="shared" si="7"/>
        <v>5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>
        <f t="shared" si="8"/>
        <v>0</v>
      </c>
      <c r="P61" s="18"/>
      <c r="Q61" s="9"/>
      <c r="R61" s="9"/>
      <c r="S61" s="9"/>
    </row>
    <row r="62" spans="1:19" ht="11.25">
      <c r="A62" s="8">
        <f t="shared" si="7"/>
        <v>6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>
        <f t="shared" si="8"/>
        <v>0</v>
      </c>
      <c r="P62" s="18"/>
      <c r="Q62" s="9"/>
      <c r="R62" s="9"/>
      <c r="S62" s="9"/>
    </row>
    <row r="63" spans="1:19" ht="11.25">
      <c r="A63" s="8">
        <f t="shared" si="7"/>
        <v>7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>
        <f t="shared" si="8"/>
        <v>0</v>
      </c>
      <c r="P63" s="18"/>
      <c r="Q63" s="9"/>
      <c r="R63" s="9"/>
      <c r="S63" s="9"/>
    </row>
    <row r="64" spans="1:19" ht="11.25">
      <c r="A64" s="8">
        <f t="shared" si="7"/>
        <v>8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>
        <f t="shared" si="8"/>
        <v>0</v>
      </c>
      <c r="P64" s="18"/>
      <c r="Q64" s="9"/>
      <c r="R64" s="9"/>
      <c r="S64" s="9"/>
    </row>
    <row r="65" spans="1:19" ht="11.25">
      <c r="A65" s="8">
        <f t="shared" si="7"/>
        <v>9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>
        <f t="shared" si="8"/>
        <v>0</v>
      </c>
      <c r="P65" s="18"/>
      <c r="Q65" s="9"/>
      <c r="R65" s="9"/>
      <c r="S65" s="9"/>
    </row>
    <row r="66" spans="1:19" ht="11.25">
      <c r="A66" s="8">
        <f t="shared" si="7"/>
        <v>10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>
        <f t="shared" si="8"/>
        <v>0</v>
      </c>
      <c r="P66" s="18"/>
      <c r="Q66" s="9"/>
      <c r="R66" s="9"/>
      <c r="S66" s="9"/>
    </row>
    <row r="67" spans="1:19" ht="11.25">
      <c r="A67" s="8">
        <f t="shared" si="7"/>
        <v>11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>
        <f t="shared" si="8"/>
        <v>0</v>
      </c>
      <c r="P67" s="18"/>
      <c r="Q67" s="9"/>
      <c r="R67" s="9"/>
      <c r="S67" s="9"/>
    </row>
    <row r="68" spans="1:19" ht="11.25">
      <c r="A68" s="8">
        <f t="shared" si="7"/>
        <v>12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>
        <f t="shared" si="8"/>
        <v>0</v>
      </c>
      <c r="P68" s="18"/>
      <c r="Q68" s="9"/>
      <c r="R68" s="9"/>
      <c r="S68" s="9"/>
    </row>
    <row r="69" spans="1:19" ht="11.25">
      <c r="A69" s="8">
        <f t="shared" si="7"/>
        <v>13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>
        <f t="shared" si="8"/>
        <v>0</v>
      </c>
      <c r="P69" s="18"/>
      <c r="Q69" s="9"/>
      <c r="R69" s="9"/>
      <c r="S69" s="9"/>
    </row>
    <row r="70" spans="1:19" ht="11.25">
      <c r="A70" s="8">
        <f t="shared" si="7"/>
        <v>14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>
        <f t="shared" si="8"/>
        <v>0</v>
      </c>
      <c r="P70" s="18"/>
      <c r="Q70" s="9"/>
      <c r="R70" s="9"/>
      <c r="S70" s="9"/>
    </row>
    <row r="71" spans="1:19" ht="11.25">
      <c r="A71" s="10">
        <f t="shared" si="7"/>
        <v>15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f t="shared" si="8"/>
        <v>0</v>
      </c>
      <c r="P71" s="19"/>
      <c r="Q71" s="11"/>
      <c r="R71" s="11"/>
      <c r="S71" s="11"/>
    </row>
    <row r="72" spans="1:19" ht="11.25">
      <c r="A72" s="12"/>
      <c r="B72" s="12"/>
      <c r="C72" s="12" t="s">
        <v>6</v>
      </c>
      <c r="D72" s="12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2"/>
      <c r="P72" s="16"/>
      <c r="Q72" s="12"/>
      <c r="R72" s="12"/>
      <c r="S72" s="12"/>
    </row>
    <row r="73" spans="1:19" ht="11.25">
      <c r="A73" s="6">
        <v>1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>
        <f>SUM(E73:N73)</f>
        <v>0</v>
      </c>
      <c r="P73" s="17"/>
      <c r="Q73" s="7"/>
      <c r="R73" s="7"/>
      <c r="S73" s="7"/>
    </row>
    <row r="74" spans="1:19" ht="11.25">
      <c r="A74" s="8">
        <f aca="true" t="shared" si="9" ref="A74:A87">A73+1</f>
        <v>2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>
        <f aca="true" t="shared" si="10" ref="O74:O87">SUM(E74:N74)</f>
        <v>0</v>
      </c>
      <c r="P74" s="18"/>
      <c r="Q74" s="9"/>
      <c r="R74" s="9"/>
      <c r="S74" s="9"/>
    </row>
    <row r="75" spans="1:19" ht="11.25">
      <c r="A75" s="8">
        <f t="shared" si="9"/>
        <v>3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>
        <f t="shared" si="10"/>
        <v>0</v>
      </c>
      <c r="P75" s="18"/>
      <c r="Q75" s="9"/>
      <c r="R75" s="9"/>
      <c r="S75" s="9"/>
    </row>
    <row r="76" spans="1:19" ht="11.25">
      <c r="A76" s="8">
        <f t="shared" si="9"/>
        <v>4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>
        <f t="shared" si="10"/>
        <v>0</v>
      </c>
      <c r="P76" s="18"/>
      <c r="Q76" s="9"/>
      <c r="R76" s="9"/>
      <c r="S76" s="9"/>
    </row>
    <row r="77" spans="1:19" ht="11.25">
      <c r="A77" s="8">
        <f t="shared" si="9"/>
        <v>5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>
        <f t="shared" si="10"/>
        <v>0</v>
      </c>
      <c r="P77" s="18"/>
      <c r="Q77" s="9"/>
      <c r="R77" s="9"/>
      <c r="S77" s="9"/>
    </row>
    <row r="78" spans="1:19" ht="11.25">
      <c r="A78" s="8">
        <f t="shared" si="9"/>
        <v>6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>
        <f t="shared" si="10"/>
        <v>0</v>
      </c>
      <c r="P78" s="18"/>
      <c r="Q78" s="9"/>
      <c r="R78" s="9"/>
      <c r="S78" s="9"/>
    </row>
    <row r="79" spans="1:19" ht="11.25">
      <c r="A79" s="8">
        <f t="shared" si="9"/>
        <v>7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>
        <f t="shared" si="10"/>
        <v>0</v>
      </c>
      <c r="P79" s="18"/>
      <c r="Q79" s="9"/>
      <c r="R79" s="9"/>
      <c r="S79" s="9"/>
    </row>
    <row r="80" spans="1:19" ht="11.25">
      <c r="A80" s="8">
        <f t="shared" si="9"/>
        <v>8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>
        <f t="shared" si="10"/>
        <v>0</v>
      </c>
      <c r="P80" s="18"/>
      <c r="Q80" s="9"/>
      <c r="R80" s="9"/>
      <c r="S80" s="9"/>
    </row>
    <row r="81" spans="1:19" ht="11.25">
      <c r="A81" s="8">
        <f t="shared" si="9"/>
        <v>9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>
        <f t="shared" si="10"/>
        <v>0</v>
      </c>
      <c r="P81" s="18"/>
      <c r="Q81" s="9"/>
      <c r="R81" s="9"/>
      <c r="S81" s="9"/>
    </row>
    <row r="82" spans="1:19" ht="11.25">
      <c r="A82" s="8">
        <f t="shared" si="9"/>
        <v>10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>
        <f t="shared" si="10"/>
        <v>0</v>
      </c>
      <c r="P82" s="18"/>
      <c r="Q82" s="9"/>
      <c r="R82" s="9"/>
      <c r="S82" s="9"/>
    </row>
    <row r="83" spans="1:19" ht="11.25">
      <c r="A83" s="8">
        <f t="shared" si="9"/>
        <v>11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>
        <f t="shared" si="10"/>
        <v>0</v>
      </c>
      <c r="P83" s="18"/>
      <c r="Q83" s="9"/>
      <c r="R83" s="9"/>
      <c r="S83" s="9"/>
    </row>
    <row r="84" spans="1:19" ht="11.25">
      <c r="A84" s="8">
        <f t="shared" si="9"/>
        <v>12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>
        <f t="shared" si="10"/>
        <v>0</v>
      </c>
      <c r="P84" s="18"/>
      <c r="Q84" s="9"/>
      <c r="R84" s="9"/>
      <c r="S84" s="9"/>
    </row>
    <row r="85" spans="1:19" ht="11.25">
      <c r="A85" s="8">
        <f t="shared" si="9"/>
        <v>13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>
        <f t="shared" si="10"/>
        <v>0</v>
      </c>
      <c r="P85" s="18"/>
      <c r="Q85" s="9"/>
      <c r="R85" s="9"/>
      <c r="S85" s="9"/>
    </row>
    <row r="86" spans="1:19" ht="11.25">
      <c r="A86" s="8">
        <f t="shared" si="9"/>
        <v>14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>
        <f t="shared" si="10"/>
        <v>0</v>
      </c>
      <c r="P86" s="18"/>
      <c r="Q86" s="9"/>
      <c r="R86" s="9"/>
      <c r="S86" s="9"/>
    </row>
    <row r="87" spans="1:19" ht="11.25">
      <c r="A87" s="10">
        <f t="shared" si="9"/>
        <v>15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>
        <f t="shared" si="10"/>
        <v>0</v>
      </c>
      <c r="P87" s="19"/>
      <c r="Q87" s="11"/>
      <c r="R87" s="11"/>
      <c r="S87" s="11"/>
    </row>
    <row r="88" spans="1:19" ht="11.25">
      <c r="A88" s="12"/>
      <c r="B88" s="12"/>
      <c r="C88" s="12" t="s">
        <v>7</v>
      </c>
      <c r="D88" s="12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2"/>
      <c r="P88" s="16"/>
      <c r="Q88" s="12"/>
      <c r="R88" s="12"/>
      <c r="S88" s="12"/>
    </row>
    <row r="89" spans="1:19" ht="11.25">
      <c r="A89" s="6">
        <v>1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>
        <f>SUM(E89:N89)</f>
        <v>0</v>
      </c>
      <c r="P89" s="17"/>
      <c r="Q89" s="7"/>
      <c r="R89" s="7"/>
      <c r="S89" s="7"/>
    </row>
    <row r="90" spans="1:19" ht="11.25">
      <c r="A90" s="8">
        <f aca="true" t="shared" si="11" ref="A90:A103">A89+1</f>
        <v>2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>
        <f aca="true" t="shared" si="12" ref="O90:O103">SUM(E90:N90)</f>
        <v>0</v>
      </c>
      <c r="P90" s="18"/>
      <c r="Q90" s="9"/>
      <c r="R90" s="9"/>
      <c r="S90" s="9"/>
    </row>
    <row r="91" spans="1:19" ht="11.25">
      <c r="A91" s="8">
        <f t="shared" si="11"/>
        <v>3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>
        <f t="shared" si="12"/>
        <v>0</v>
      </c>
      <c r="P91" s="18"/>
      <c r="Q91" s="9"/>
      <c r="R91" s="9"/>
      <c r="S91" s="9"/>
    </row>
    <row r="92" spans="1:19" ht="11.25">
      <c r="A92" s="8">
        <f t="shared" si="11"/>
        <v>4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>
        <f t="shared" si="12"/>
        <v>0</v>
      </c>
      <c r="P92" s="18"/>
      <c r="Q92" s="9"/>
      <c r="R92" s="9"/>
      <c r="S92" s="9"/>
    </row>
    <row r="93" spans="1:19" ht="11.25">
      <c r="A93" s="8">
        <f t="shared" si="11"/>
        <v>5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>
        <f t="shared" si="12"/>
        <v>0</v>
      </c>
      <c r="P93" s="18"/>
      <c r="Q93" s="9"/>
      <c r="R93" s="9"/>
      <c r="S93" s="9"/>
    </row>
    <row r="94" spans="1:19" ht="11.25">
      <c r="A94" s="8">
        <f t="shared" si="11"/>
        <v>6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>
        <f t="shared" si="12"/>
        <v>0</v>
      </c>
      <c r="P94" s="18"/>
      <c r="Q94" s="9"/>
      <c r="R94" s="9"/>
      <c r="S94" s="9"/>
    </row>
    <row r="95" spans="1:19" ht="11.25">
      <c r="A95" s="8">
        <f t="shared" si="11"/>
        <v>7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>
        <f t="shared" si="12"/>
        <v>0</v>
      </c>
      <c r="P95" s="18"/>
      <c r="Q95" s="9"/>
      <c r="R95" s="9"/>
      <c r="S95" s="9"/>
    </row>
    <row r="96" spans="1:19" ht="11.25">
      <c r="A96" s="8">
        <f t="shared" si="11"/>
        <v>8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>
        <f t="shared" si="12"/>
        <v>0</v>
      </c>
      <c r="P96" s="18"/>
      <c r="Q96" s="9"/>
      <c r="R96" s="9"/>
      <c r="S96" s="9"/>
    </row>
    <row r="97" spans="1:19" ht="11.25">
      <c r="A97" s="8">
        <f t="shared" si="11"/>
        <v>9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>
        <f t="shared" si="12"/>
        <v>0</v>
      </c>
      <c r="P97" s="18"/>
      <c r="Q97" s="9"/>
      <c r="R97" s="9"/>
      <c r="S97" s="9"/>
    </row>
    <row r="98" spans="1:19" ht="11.25">
      <c r="A98" s="8">
        <f t="shared" si="11"/>
        <v>10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>
        <f t="shared" si="12"/>
        <v>0</v>
      </c>
      <c r="P98" s="18"/>
      <c r="Q98" s="9"/>
      <c r="R98" s="9"/>
      <c r="S98" s="9"/>
    </row>
    <row r="99" spans="1:19" ht="11.25">
      <c r="A99" s="8">
        <f t="shared" si="11"/>
        <v>11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>
        <f t="shared" si="12"/>
        <v>0</v>
      </c>
      <c r="P99" s="18"/>
      <c r="Q99" s="9"/>
      <c r="R99" s="9"/>
      <c r="S99" s="9"/>
    </row>
    <row r="100" spans="1:19" ht="11.25">
      <c r="A100" s="8">
        <f t="shared" si="11"/>
        <v>12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>
        <f t="shared" si="12"/>
        <v>0</v>
      </c>
      <c r="P100" s="18"/>
      <c r="Q100" s="9"/>
      <c r="R100" s="9"/>
      <c r="S100" s="9"/>
    </row>
    <row r="101" spans="1:19" ht="11.25">
      <c r="A101" s="8">
        <f t="shared" si="11"/>
        <v>13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>
        <f t="shared" si="12"/>
        <v>0</v>
      </c>
      <c r="P101" s="18"/>
      <c r="Q101" s="9"/>
      <c r="R101" s="9"/>
      <c r="S101" s="9"/>
    </row>
    <row r="102" spans="1:19" ht="11.25">
      <c r="A102" s="8">
        <f t="shared" si="11"/>
        <v>14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>
        <f t="shared" si="12"/>
        <v>0</v>
      </c>
      <c r="P102" s="18"/>
      <c r="Q102" s="9"/>
      <c r="R102" s="9"/>
      <c r="S102" s="9"/>
    </row>
    <row r="103" spans="1:19" ht="11.25">
      <c r="A103" s="10">
        <f t="shared" si="11"/>
        <v>15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>
        <f t="shared" si="12"/>
        <v>0</v>
      </c>
      <c r="P103" s="19"/>
      <c r="Q103" s="11"/>
      <c r="R103" s="11"/>
      <c r="S103" s="11"/>
    </row>
    <row r="104" spans="1:19" ht="11.25">
      <c r="A104" s="12"/>
      <c r="B104" s="12"/>
      <c r="C104" s="12" t="s">
        <v>8</v>
      </c>
      <c r="D104" s="12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2"/>
      <c r="P104" s="16"/>
      <c r="Q104" s="12"/>
      <c r="R104" s="12"/>
      <c r="S104" s="12"/>
    </row>
    <row r="105" spans="1:19" ht="11.25">
      <c r="A105" s="6">
        <v>1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>
        <f>SUM(E105:N105)</f>
        <v>0</v>
      </c>
      <c r="P105" s="17"/>
      <c r="Q105" s="7"/>
      <c r="R105" s="7"/>
      <c r="S105" s="7"/>
    </row>
    <row r="106" spans="1:19" ht="11.25">
      <c r="A106" s="8">
        <f aca="true" t="shared" si="13" ref="A106:A119">A105+1</f>
        <v>2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>
        <f aca="true" t="shared" si="14" ref="O106:O119">SUM(E106:N106)</f>
        <v>0</v>
      </c>
      <c r="P106" s="18"/>
      <c r="Q106" s="9"/>
      <c r="R106" s="9"/>
      <c r="S106" s="9"/>
    </row>
    <row r="107" spans="1:19" ht="11.25">
      <c r="A107" s="8">
        <f t="shared" si="13"/>
        <v>3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>
        <f t="shared" si="14"/>
        <v>0</v>
      </c>
      <c r="P107" s="18"/>
      <c r="Q107" s="9"/>
      <c r="R107" s="9"/>
      <c r="S107" s="9"/>
    </row>
    <row r="108" spans="1:19" ht="11.25">
      <c r="A108" s="8">
        <f t="shared" si="13"/>
        <v>4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>
        <f t="shared" si="14"/>
        <v>0</v>
      </c>
      <c r="P108" s="18"/>
      <c r="Q108" s="9"/>
      <c r="R108" s="9"/>
      <c r="S108" s="9"/>
    </row>
    <row r="109" spans="1:19" ht="11.25">
      <c r="A109" s="8">
        <f t="shared" si="13"/>
        <v>5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>
        <f t="shared" si="14"/>
        <v>0</v>
      </c>
      <c r="P109" s="18"/>
      <c r="Q109" s="9"/>
      <c r="R109" s="9"/>
      <c r="S109" s="9"/>
    </row>
    <row r="110" spans="1:19" ht="11.25">
      <c r="A110" s="8">
        <f t="shared" si="13"/>
        <v>6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>
        <f t="shared" si="14"/>
        <v>0</v>
      </c>
      <c r="P110" s="18"/>
      <c r="Q110" s="9"/>
      <c r="R110" s="9"/>
      <c r="S110" s="9"/>
    </row>
    <row r="111" spans="1:19" ht="11.25">
      <c r="A111" s="8">
        <f t="shared" si="13"/>
        <v>7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>
        <f t="shared" si="14"/>
        <v>0</v>
      </c>
      <c r="P111" s="18"/>
      <c r="Q111" s="9"/>
      <c r="R111" s="9"/>
      <c r="S111" s="9"/>
    </row>
    <row r="112" spans="1:19" ht="11.25">
      <c r="A112" s="8">
        <f t="shared" si="13"/>
        <v>8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>
        <f t="shared" si="14"/>
        <v>0</v>
      </c>
      <c r="P112" s="18"/>
      <c r="Q112" s="9"/>
      <c r="R112" s="9"/>
      <c r="S112" s="9"/>
    </row>
    <row r="113" spans="1:19" ht="11.25">
      <c r="A113" s="8">
        <f t="shared" si="13"/>
        <v>9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>
        <f t="shared" si="14"/>
        <v>0</v>
      </c>
      <c r="P113" s="18"/>
      <c r="Q113" s="9"/>
      <c r="R113" s="9"/>
      <c r="S113" s="9"/>
    </row>
    <row r="114" spans="1:19" ht="11.25">
      <c r="A114" s="8">
        <f t="shared" si="13"/>
        <v>10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>
        <f t="shared" si="14"/>
        <v>0</v>
      </c>
      <c r="P114" s="18"/>
      <c r="Q114" s="9"/>
      <c r="R114" s="9"/>
      <c r="S114" s="9"/>
    </row>
    <row r="115" spans="1:19" ht="11.25">
      <c r="A115" s="8">
        <f t="shared" si="13"/>
        <v>11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>
        <f t="shared" si="14"/>
        <v>0</v>
      </c>
      <c r="P115" s="18"/>
      <c r="Q115" s="9"/>
      <c r="R115" s="9"/>
      <c r="S115" s="9"/>
    </row>
    <row r="116" spans="1:19" ht="11.25">
      <c r="A116" s="8">
        <f t="shared" si="13"/>
        <v>12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>
        <f t="shared" si="14"/>
        <v>0</v>
      </c>
      <c r="P116" s="18"/>
      <c r="Q116" s="9"/>
      <c r="R116" s="9"/>
      <c r="S116" s="9"/>
    </row>
    <row r="117" spans="1:19" ht="11.25">
      <c r="A117" s="8">
        <f t="shared" si="13"/>
        <v>13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>
        <f t="shared" si="14"/>
        <v>0</v>
      </c>
      <c r="P117" s="18"/>
      <c r="Q117" s="9"/>
      <c r="R117" s="9"/>
      <c r="S117" s="9"/>
    </row>
    <row r="118" spans="1:19" ht="11.25">
      <c r="A118" s="8">
        <f t="shared" si="13"/>
        <v>14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>
        <f t="shared" si="14"/>
        <v>0</v>
      </c>
      <c r="P118" s="18"/>
      <c r="Q118" s="9"/>
      <c r="R118" s="9"/>
      <c r="S118" s="9"/>
    </row>
    <row r="119" spans="1:19" ht="11.25">
      <c r="A119" s="10">
        <f t="shared" si="13"/>
        <v>15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>
        <f t="shared" si="14"/>
        <v>0</v>
      </c>
      <c r="P119" s="19"/>
      <c r="Q119" s="11"/>
      <c r="R119" s="11"/>
      <c r="S119" s="11"/>
    </row>
    <row r="120" spans="1:19" ht="11.25">
      <c r="A120" s="12"/>
      <c r="B120" s="12"/>
      <c r="C120" s="12" t="s">
        <v>9</v>
      </c>
      <c r="D120" s="12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2"/>
      <c r="P120" s="16"/>
      <c r="Q120" s="12"/>
      <c r="R120" s="12"/>
      <c r="S120" s="12"/>
    </row>
    <row r="121" spans="1:19" ht="11.25">
      <c r="A121" s="6">
        <v>1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>
        <f>SUM(E121:N121)</f>
        <v>0</v>
      </c>
      <c r="P121" s="17"/>
      <c r="Q121" s="7"/>
      <c r="R121" s="7"/>
      <c r="S121" s="7"/>
    </row>
    <row r="122" spans="1:19" ht="11.25">
      <c r="A122" s="8">
        <f aca="true" t="shared" si="15" ref="A122:A135">A121+1</f>
        <v>2</v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>
        <f aca="true" t="shared" si="16" ref="O122:O135">SUM(E122:N122)</f>
        <v>0</v>
      </c>
      <c r="P122" s="18"/>
      <c r="Q122" s="9"/>
      <c r="R122" s="9"/>
      <c r="S122" s="9"/>
    </row>
    <row r="123" spans="1:19" ht="11.25">
      <c r="A123" s="8">
        <f t="shared" si="15"/>
        <v>3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>
        <f t="shared" si="16"/>
        <v>0</v>
      </c>
      <c r="P123" s="18"/>
      <c r="Q123" s="9"/>
      <c r="R123" s="9"/>
      <c r="S123" s="9"/>
    </row>
    <row r="124" spans="1:19" ht="11.25">
      <c r="A124" s="8">
        <f t="shared" si="15"/>
        <v>4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>
        <f t="shared" si="16"/>
        <v>0</v>
      </c>
      <c r="P124" s="18"/>
      <c r="Q124" s="9"/>
      <c r="R124" s="9"/>
      <c r="S124" s="9"/>
    </row>
    <row r="125" spans="1:19" ht="11.25">
      <c r="A125" s="8">
        <f t="shared" si="15"/>
        <v>5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>
        <f t="shared" si="16"/>
        <v>0</v>
      </c>
      <c r="P125" s="18"/>
      <c r="Q125" s="9"/>
      <c r="R125" s="9"/>
      <c r="S125" s="9"/>
    </row>
    <row r="126" spans="1:19" ht="11.25">
      <c r="A126" s="8">
        <f t="shared" si="15"/>
        <v>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>
        <f t="shared" si="16"/>
        <v>0</v>
      </c>
      <c r="P126" s="18"/>
      <c r="Q126" s="9"/>
      <c r="R126" s="9"/>
      <c r="S126" s="9"/>
    </row>
    <row r="127" spans="1:19" ht="11.25">
      <c r="A127" s="8">
        <f t="shared" si="15"/>
        <v>7</v>
      </c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>
        <f t="shared" si="16"/>
        <v>0</v>
      </c>
      <c r="P127" s="18"/>
      <c r="Q127" s="9"/>
      <c r="R127" s="9"/>
      <c r="S127" s="9"/>
    </row>
    <row r="128" spans="1:19" ht="11.25">
      <c r="A128" s="8">
        <f t="shared" si="15"/>
        <v>8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>
        <f t="shared" si="16"/>
        <v>0</v>
      </c>
      <c r="P128" s="18"/>
      <c r="Q128" s="9"/>
      <c r="R128" s="9"/>
      <c r="S128" s="9"/>
    </row>
    <row r="129" spans="1:19" ht="11.25">
      <c r="A129" s="8">
        <f t="shared" si="15"/>
        <v>9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>
        <f t="shared" si="16"/>
        <v>0</v>
      </c>
      <c r="P129" s="18"/>
      <c r="Q129" s="9"/>
      <c r="R129" s="9"/>
      <c r="S129" s="9"/>
    </row>
    <row r="130" spans="1:19" ht="11.25">
      <c r="A130" s="8">
        <f t="shared" si="15"/>
        <v>10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>
        <f t="shared" si="16"/>
        <v>0</v>
      </c>
      <c r="P130" s="18"/>
      <c r="Q130" s="9"/>
      <c r="R130" s="9"/>
      <c r="S130" s="9"/>
    </row>
    <row r="131" spans="1:19" ht="11.25">
      <c r="A131" s="8">
        <f t="shared" si="15"/>
        <v>11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>
        <f t="shared" si="16"/>
        <v>0</v>
      </c>
      <c r="P131" s="18"/>
      <c r="Q131" s="9"/>
      <c r="R131" s="9"/>
      <c r="S131" s="9"/>
    </row>
    <row r="132" spans="1:19" ht="11.25">
      <c r="A132" s="8">
        <f t="shared" si="15"/>
        <v>12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>
        <f t="shared" si="16"/>
        <v>0</v>
      </c>
      <c r="P132" s="18"/>
      <c r="Q132" s="9"/>
      <c r="R132" s="9"/>
      <c r="S132" s="9"/>
    </row>
    <row r="133" spans="1:19" ht="11.25">
      <c r="A133" s="8">
        <f t="shared" si="15"/>
        <v>13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>
        <f t="shared" si="16"/>
        <v>0</v>
      </c>
      <c r="P133" s="18"/>
      <c r="Q133" s="9"/>
      <c r="R133" s="9"/>
      <c r="S133" s="9"/>
    </row>
    <row r="134" spans="1:19" ht="11.25">
      <c r="A134" s="8">
        <f t="shared" si="15"/>
        <v>14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>
        <f t="shared" si="16"/>
        <v>0</v>
      </c>
      <c r="P134" s="18"/>
      <c r="Q134" s="9"/>
      <c r="R134" s="9"/>
      <c r="S134" s="9"/>
    </row>
    <row r="135" spans="1:19" ht="11.25">
      <c r="A135" s="10">
        <f t="shared" si="15"/>
        <v>15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>
        <f t="shared" si="16"/>
        <v>0</v>
      </c>
      <c r="P135" s="19"/>
      <c r="Q135" s="11"/>
      <c r="R135" s="11"/>
      <c r="S135" s="11"/>
    </row>
    <row r="136" spans="1:19" ht="11.25">
      <c r="A136" s="12"/>
      <c r="B136" s="12"/>
      <c r="C136" s="12" t="s">
        <v>10</v>
      </c>
      <c r="D136" s="12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2"/>
      <c r="P136" s="16"/>
      <c r="Q136" s="12"/>
      <c r="R136" s="12"/>
      <c r="S136" s="12"/>
    </row>
    <row r="137" spans="1:19" ht="11.25">
      <c r="A137" s="6">
        <v>1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>
        <f>SUM(E137:N137)</f>
        <v>0</v>
      </c>
      <c r="P137" s="17"/>
      <c r="Q137" s="7"/>
      <c r="R137" s="7"/>
      <c r="S137" s="7"/>
    </row>
    <row r="138" spans="1:19" ht="11.25">
      <c r="A138" s="8">
        <f aca="true" t="shared" si="17" ref="A138:A151">A137+1</f>
        <v>2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>
        <f aca="true" t="shared" si="18" ref="O138:O151">SUM(E138:N138)</f>
        <v>0</v>
      </c>
      <c r="P138" s="18"/>
      <c r="Q138" s="9"/>
      <c r="R138" s="9"/>
      <c r="S138" s="9"/>
    </row>
    <row r="139" spans="1:19" ht="11.25">
      <c r="A139" s="8">
        <f t="shared" si="17"/>
        <v>3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>
        <f t="shared" si="18"/>
        <v>0</v>
      </c>
      <c r="P139" s="18"/>
      <c r="Q139" s="9"/>
      <c r="R139" s="9"/>
      <c r="S139" s="9"/>
    </row>
    <row r="140" spans="1:19" ht="11.25">
      <c r="A140" s="8">
        <f t="shared" si="17"/>
        <v>4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>
        <f t="shared" si="18"/>
        <v>0</v>
      </c>
      <c r="P140" s="18"/>
      <c r="Q140" s="9"/>
      <c r="R140" s="9"/>
      <c r="S140" s="9"/>
    </row>
    <row r="141" spans="1:19" ht="11.25">
      <c r="A141" s="8">
        <f t="shared" si="17"/>
        <v>5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>
        <f t="shared" si="18"/>
        <v>0</v>
      </c>
      <c r="P141" s="18"/>
      <c r="Q141" s="9"/>
      <c r="R141" s="9"/>
      <c r="S141" s="9"/>
    </row>
    <row r="142" spans="1:19" ht="11.25">
      <c r="A142" s="8">
        <f t="shared" si="17"/>
        <v>6</v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>
        <f t="shared" si="18"/>
        <v>0</v>
      </c>
      <c r="P142" s="18"/>
      <c r="Q142" s="9"/>
      <c r="R142" s="9"/>
      <c r="S142" s="9"/>
    </row>
    <row r="143" spans="1:19" ht="11.25">
      <c r="A143" s="8">
        <f t="shared" si="17"/>
        <v>7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>
        <f t="shared" si="18"/>
        <v>0</v>
      </c>
      <c r="P143" s="18"/>
      <c r="Q143" s="9"/>
      <c r="R143" s="9"/>
      <c r="S143" s="9"/>
    </row>
    <row r="144" spans="1:19" ht="11.25">
      <c r="A144" s="8">
        <f t="shared" si="17"/>
        <v>8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>
        <f t="shared" si="18"/>
        <v>0</v>
      </c>
      <c r="P144" s="18"/>
      <c r="Q144" s="9"/>
      <c r="R144" s="9"/>
      <c r="S144" s="9"/>
    </row>
    <row r="145" spans="1:19" ht="11.25">
      <c r="A145" s="8">
        <f t="shared" si="17"/>
        <v>9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>
        <f t="shared" si="18"/>
        <v>0</v>
      </c>
      <c r="P145" s="18"/>
      <c r="Q145" s="9"/>
      <c r="R145" s="9"/>
      <c r="S145" s="9"/>
    </row>
    <row r="146" spans="1:19" ht="11.25">
      <c r="A146" s="8">
        <f t="shared" si="17"/>
        <v>10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>
        <f t="shared" si="18"/>
        <v>0</v>
      </c>
      <c r="P146" s="18"/>
      <c r="Q146" s="9"/>
      <c r="R146" s="9"/>
      <c r="S146" s="9"/>
    </row>
    <row r="147" spans="1:19" ht="11.25">
      <c r="A147" s="8">
        <f t="shared" si="17"/>
        <v>11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>
        <f t="shared" si="18"/>
        <v>0</v>
      </c>
      <c r="P147" s="18"/>
      <c r="Q147" s="9"/>
      <c r="R147" s="9"/>
      <c r="S147" s="9"/>
    </row>
    <row r="148" spans="1:19" ht="11.25">
      <c r="A148" s="8">
        <f t="shared" si="17"/>
        <v>12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>
        <f t="shared" si="18"/>
        <v>0</v>
      </c>
      <c r="P148" s="18"/>
      <c r="Q148" s="9"/>
      <c r="R148" s="9"/>
      <c r="S148" s="9"/>
    </row>
    <row r="149" spans="1:19" ht="11.25">
      <c r="A149" s="8">
        <f t="shared" si="17"/>
        <v>13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>
        <f t="shared" si="18"/>
        <v>0</v>
      </c>
      <c r="P149" s="18"/>
      <c r="Q149" s="9"/>
      <c r="R149" s="9"/>
      <c r="S149" s="9"/>
    </row>
    <row r="150" spans="1:19" ht="11.25">
      <c r="A150" s="8">
        <f t="shared" si="17"/>
        <v>14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>
        <f t="shared" si="18"/>
        <v>0</v>
      </c>
      <c r="P150" s="18"/>
      <c r="Q150" s="9"/>
      <c r="R150" s="9"/>
      <c r="S150" s="9"/>
    </row>
    <row r="151" spans="1:19" ht="11.25">
      <c r="A151" s="10">
        <f t="shared" si="17"/>
        <v>15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>
        <f t="shared" si="18"/>
        <v>0</v>
      </c>
      <c r="P151" s="19"/>
      <c r="Q151" s="11"/>
      <c r="R151" s="11"/>
      <c r="S151" s="11"/>
    </row>
    <row r="152" spans="1:19" ht="11.25">
      <c r="A152" s="12"/>
      <c r="B152" s="12"/>
      <c r="C152" s="12" t="s">
        <v>11</v>
      </c>
      <c r="D152" s="12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2"/>
      <c r="P152" s="16"/>
      <c r="Q152" s="12"/>
      <c r="R152" s="12"/>
      <c r="S152" s="12"/>
    </row>
    <row r="153" spans="1:19" ht="11.25">
      <c r="A153" s="6">
        <v>1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>
        <f>SUM(E153:N153)</f>
        <v>0</v>
      </c>
      <c r="P153" s="17"/>
      <c r="Q153" s="7"/>
      <c r="R153" s="7"/>
      <c r="S153" s="7"/>
    </row>
    <row r="154" spans="1:19" ht="11.25">
      <c r="A154" s="8">
        <f aca="true" t="shared" si="19" ref="A154:A167">A153+1</f>
        <v>2</v>
      </c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>
        <f aca="true" t="shared" si="20" ref="O154:O167">SUM(E154:N154)</f>
        <v>0</v>
      </c>
      <c r="P154" s="18"/>
      <c r="Q154" s="9"/>
      <c r="R154" s="9"/>
      <c r="S154" s="9"/>
    </row>
    <row r="155" spans="1:19" ht="11.25">
      <c r="A155" s="8">
        <f t="shared" si="19"/>
        <v>3</v>
      </c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>
        <f t="shared" si="20"/>
        <v>0</v>
      </c>
      <c r="P155" s="18"/>
      <c r="Q155" s="9"/>
      <c r="R155" s="9"/>
      <c r="S155" s="9"/>
    </row>
    <row r="156" spans="1:19" ht="11.25">
      <c r="A156" s="8">
        <f t="shared" si="19"/>
        <v>4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>
        <f t="shared" si="20"/>
        <v>0</v>
      </c>
      <c r="P156" s="18"/>
      <c r="Q156" s="9"/>
      <c r="R156" s="9"/>
      <c r="S156" s="9"/>
    </row>
    <row r="157" spans="1:19" ht="11.25">
      <c r="A157" s="8">
        <f t="shared" si="19"/>
        <v>5</v>
      </c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>
        <f t="shared" si="20"/>
        <v>0</v>
      </c>
      <c r="P157" s="18"/>
      <c r="Q157" s="9"/>
      <c r="R157" s="9"/>
      <c r="S157" s="9"/>
    </row>
    <row r="158" spans="1:19" ht="11.25">
      <c r="A158" s="8">
        <f t="shared" si="19"/>
        <v>6</v>
      </c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>
        <f t="shared" si="20"/>
        <v>0</v>
      </c>
      <c r="P158" s="18"/>
      <c r="Q158" s="9"/>
      <c r="R158" s="9"/>
      <c r="S158" s="9"/>
    </row>
    <row r="159" spans="1:19" ht="11.25">
      <c r="A159" s="8">
        <f t="shared" si="19"/>
        <v>7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>
        <f t="shared" si="20"/>
        <v>0</v>
      </c>
      <c r="P159" s="18"/>
      <c r="Q159" s="9"/>
      <c r="R159" s="9"/>
      <c r="S159" s="9"/>
    </row>
    <row r="160" spans="1:19" ht="11.25">
      <c r="A160" s="8">
        <f t="shared" si="19"/>
        <v>8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>
        <f t="shared" si="20"/>
        <v>0</v>
      </c>
      <c r="P160" s="18"/>
      <c r="Q160" s="9"/>
      <c r="R160" s="9"/>
      <c r="S160" s="9"/>
    </row>
    <row r="161" spans="1:19" ht="11.25">
      <c r="A161" s="8">
        <f t="shared" si="19"/>
        <v>9</v>
      </c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>
        <f t="shared" si="20"/>
        <v>0</v>
      </c>
      <c r="P161" s="18"/>
      <c r="Q161" s="9"/>
      <c r="R161" s="9"/>
      <c r="S161" s="9"/>
    </row>
    <row r="162" spans="1:19" ht="11.25">
      <c r="A162" s="8">
        <f t="shared" si="19"/>
        <v>10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>
        <f t="shared" si="20"/>
        <v>0</v>
      </c>
      <c r="P162" s="18"/>
      <c r="Q162" s="9"/>
      <c r="R162" s="9"/>
      <c r="S162" s="9"/>
    </row>
    <row r="163" spans="1:19" ht="11.25">
      <c r="A163" s="8">
        <f t="shared" si="19"/>
        <v>11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>
        <f t="shared" si="20"/>
        <v>0</v>
      </c>
      <c r="P163" s="18"/>
      <c r="Q163" s="9"/>
      <c r="R163" s="9"/>
      <c r="S163" s="9"/>
    </row>
    <row r="164" spans="1:19" ht="11.25">
      <c r="A164" s="8">
        <f t="shared" si="19"/>
        <v>12</v>
      </c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>
        <f t="shared" si="20"/>
        <v>0</v>
      </c>
      <c r="P164" s="18"/>
      <c r="Q164" s="9"/>
      <c r="R164" s="9"/>
      <c r="S164" s="9"/>
    </row>
    <row r="165" spans="1:19" ht="11.25">
      <c r="A165" s="8">
        <f t="shared" si="19"/>
        <v>13</v>
      </c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>
        <f t="shared" si="20"/>
        <v>0</v>
      </c>
      <c r="P165" s="18"/>
      <c r="Q165" s="9"/>
      <c r="R165" s="9"/>
      <c r="S165" s="9"/>
    </row>
    <row r="166" spans="1:19" ht="11.25">
      <c r="A166" s="8">
        <f t="shared" si="19"/>
        <v>14</v>
      </c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>
        <f t="shared" si="20"/>
        <v>0</v>
      </c>
      <c r="P166" s="18"/>
      <c r="Q166" s="9"/>
      <c r="R166" s="9"/>
      <c r="S166" s="9"/>
    </row>
    <row r="167" spans="1:19" ht="11.25">
      <c r="A167" s="10">
        <f t="shared" si="19"/>
        <v>15</v>
      </c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>
        <f t="shared" si="20"/>
        <v>0</v>
      </c>
      <c r="P167" s="19"/>
      <c r="Q167" s="11"/>
      <c r="R167" s="11"/>
      <c r="S167" s="11"/>
    </row>
    <row r="168" spans="1:19" s="22" customFormat="1" ht="11.25">
      <c r="A168" s="20"/>
      <c r="B168" s="21"/>
      <c r="C168" s="21" t="s">
        <v>183</v>
      </c>
      <c r="D168" s="21">
        <f>SUM(D9:D167)</f>
        <v>0</v>
      </c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>
        <f>SUM(O9:O167)</f>
        <v>0</v>
      </c>
      <c r="P168" s="21">
        <f>SUM(P9:P167)</f>
        <v>0</v>
      </c>
      <c r="Q168" s="21"/>
      <c r="R168" s="21"/>
      <c r="S168" s="21"/>
    </row>
    <row r="169" ht="6.75" customHeight="1"/>
    <row r="170" ht="11.25">
      <c r="R170" s="4" t="s">
        <v>26</v>
      </c>
    </row>
    <row r="171" spans="2:18" ht="11.25">
      <c r="B171" s="5" t="s">
        <v>25</v>
      </c>
      <c r="H171" s="5" t="s">
        <v>17</v>
      </c>
      <c r="R171" s="5" t="s">
        <v>18</v>
      </c>
    </row>
    <row r="172" ht="11.25">
      <c r="R172" s="5" t="s">
        <v>19</v>
      </c>
    </row>
  </sheetData>
  <sheetProtection/>
  <mergeCells count="12">
    <mergeCell ref="E7:N7"/>
    <mergeCell ref="A5:A7"/>
    <mergeCell ref="B5:B7"/>
    <mergeCell ref="D5:D7"/>
    <mergeCell ref="C5:C7"/>
    <mergeCell ref="E5:N5"/>
    <mergeCell ref="Q5:Q7"/>
    <mergeCell ref="R5:R7"/>
    <mergeCell ref="S5:S7"/>
    <mergeCell ref="O5:P5"/>
    <mergeCell ref="O6:O7"/>
    <mergeCell ref="P6:P7"/>
  </mergeCells>
  <printOptions/>
  <pageMargins left="0.17" right="0.17" top="0.26" bottom="0.3" header="0.17" footer="0.16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8"/>
  <sheetViews>
    <sheetView showZeros="0" zoomScale="115" zoomScaleNormal="115" zoomScalePageLayoutView="0" workbookViewId="0" topLeftCell="A1">
      <pane xSplit="3" ySplit="8" topLeftCell="D9" activePane="bottomRight" state="frozen"/>
      <selection pane="topLeft" activeCell="T9" sqref="T9"/>
      <selection pane="topRight" activeCell="T9" sqref="T9"/>
      <selection pane="bottomLeft" activeCell="T9" sqref="T9"/>
      <selection pane="bottomRight" activeCell="T9" sqref="T9"/>
    </sheetView>
  </sheetViews>
  <sheetFormatPr defaultColWidth="9.140625" defaultRowHeight="12.75"/>
  <cols>
    <col min="1" max="1" width="3.57421875" style="24" customWidth="1"/>
    <col min="2" max="2" width="8.7109375" style="24" bestFit="1" customWidth="1"/>
    <col min="3" max="3" width="28.140625" style="24" customWidth="1"/>
    <col min="4" max="4" width="4.57421875" style="24" customWidth="1"/>
    <col min="5" max="15" width="3.00390625" style="24" customWidth="1"/>
    <col min="16" max="16" width="3.8515625" style="24" customWidth="1"/>
    <col min="17" max="17" width="3.8515625" style="93" customWidth="1"/>
    <col min="18" max="19" width="8.7109375" style="24" customWidth="1"/>
    <col min="20" max="20" width="10.140625" style="24" customWidth="1"/>
    <col min="21" max="16384" width="9.140625" style="24" customWidth="1"/>
  </cols>
  <sheetData>
    <row r="1" spans="1:20" ht="15.75" customHeight="1">
      <c r="A1" s="1" t="s">
        <v>440</v>
      </c>
      <c r="B1" s="1"/>
      <c r="C1" s="1"/>
      <c r="D1" s="1"/>
      <c r="E1" s="1"/>
      <c r="F1" s="1"/>
      <c r="G1" s="1"/>
      <c r="H1" s="1"/>
      <c r="T1" s="14" t="s">
        <v>20</v>
      </c>
    </row>
    <row r="2" ht="11.25">
      <c r="A2" s="24" t="s">
        <v>441</v>
      </c>
    </row>
    <row r="3" ht="11.25">
      <c r="A3" s="24" t="s">
        <v>379</v>
      </c>
    </row>
    <row r="4" ht="11.25">
      <c r="A4" s="24" t="s">
        <v>442</v>
      </c>
    </row>
    <row r="5" spans="1:20" ht="16.5" customHeight="1">
      <c r="A5" s="215" t="s">
        <v>1</v>
      </c>
      <c r="B5" s="203" t="s">
        <v>22</v>
      </c>
      <c r="C5" s="215" t="s">
        <v>12</v>
      </c>
      <c r="D5" s="215" t="s">
        <v>0</v>
      </c>
      <c r="E5" s="218" t="s">
        <v>13</v>
      </c>
      <c r="F5" s="219"/>
      <c r="G5" s="219"/>
      <c r="H5" s="219"/>
      <c r="I5" s="219"/>
      <c r="J5" s="219"/>
      <c r="K5" s="219"/>
      <c r="L5" s="219"/>
      <c r="M5" s="219"/>
      <c r="N5" s="219"/>
      <c r="O5" s="220"/>
      <c r="P5" s="206" t="s">
        <v>14</v>
      </c>
      <c r="Q5" s="207"/>
      <c r="R5" s="203" t="s">
        <v>15</v>
      </c>
      <c r="S5" s="203" t="s">
        <v>21</v>
      </c>
      <c r="T5" s="203" t="s">
        <v>16</v>
      </c>
    </row>
    <row r="6" spans="1:20" ht="38.25" customHeight="1">
      <c r="A6" s="216"/>
      <c r="B6" s="204"/>
      <c r="C6" s="216"/>
      <c r="D6" s="216"/>
      <c r="E6" s="3"/>
      <c r="F6" s="3"/>
      <c r="G6" s="3"/>
      <c r="H6" s="3"/>
      <c r="I6" s="3"/>
      <c r="J6" s="3"/>
      <c r="K6" s="3"/>
      <c r="L6" s="3"/>
      <c r="M6" s="3"/>
      <c r="N6" s="3" t="s">
        <v>38</v>
      </c>
      <c r="O6" s="3" t="s">
        <v>39</v>
      </c>
      <c r="P6" s="208" t="s">
        <v>40</v>
      </c>
      <c r="Q6" s="267" t="s">
        <v>41</v>
      </c>
      <c r="R6" s="204"/>
      <c r="S6" s="204"/>
      <c r="T6" s="204"/>
    </row>
    <row r="7" spans="1:20" ht="11.25">
      <c r="A7" s="217"/>
      <c r="B7" s="205"/>
      <c r="C7" s="217"/>
      <c r="D7" s="217"/>
      <c r="E7" s="212" t="s">
        <v>23</v>
      </c>
      <c r="F7" s="213"/>
      <c r="G7" s="213"/>
      <c r="H7" s="213"/>
      <c r="I7" s="213"/>
      <c r="J7" s="213"/>
      <c r="K7" s="213"/>
      <c r="L7" s="213"/>
      <c r="M7" s="213"/>
      <c r="N7" s="213"/>
      <c r="O7" s="214"/>
      <c r="P7" s="209"/>
      <c r="Q7" s="268"/>
      <c r="R7" s="205"/>
      <c r="S7" s="205"/>
      <c r="T7" s="205"/>
    </row>
    <row r="8" spans="1:20" ht="11.25">
      <c r="A8" s="23"/>
      <c r="B8" s="23"/>
      <c r="C8" s="23"/>
      <c r="D8" s="2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23"/>
      <c r="Q8" s="94"/>
      <c r="R8" s="23"/>
      <c r="S8" s="23"/>
      <c r="T8" s="23"/>
    </row>
    <row r="9" spans="1:20" ht="12.75" customHeight="1">
      <c r="A9" s="71">
        <v>1</v>
      </c>
      <c r="B9" s="95" t="s">
        <v>209</v>
      </c>
      <c r="C9" s="95" t="s">
        <v>211</v>
      </c>
      <c r="D9" s="96">
        <v>2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>
        <v>53</v>
      </c>
      <c r="Q9" s="98"/>
      <c r="R9" s="97"/>
      <c r="S9" s="97"/>
      <c r="T9" s="97"/>
    </row>
    <row r="10" spans="1:20" ht="12.75" customHeight="1">
      <c r="A10" s="71">
        <f aca="true" t="shared" si="0" ref="A10:A16">A9+1</f>
        <v>2</v>
      </c>
      <c r="B10" s="95" t="s">
        <v>202</v>
      </c>
      <c r="C10" s="95" t="s">
        <v>206</v>
      </c>
      <c r="D10" s="96">
        <v>2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>
        <v>25</v>
      </c>
      <c r="Q10" s="98"/>
      <c r="R10" s="97"/>
      <c r="S10" s="97"/>
      <c r="T10" s="97"/>
    </row>
    <row r="11" spans="1:20" ht="12.75" customHeight="1">
      <c r="A11" s="71">
        <f t="shared" si="0"/>
        <v>3</v>
      </c>
      <c r="B11" s="95" t="s">
        <v>208</v>
      </c>
      <c r="C11" s="95" t="s">
        <v>210</v>
      </c>
      <c r="D11" s="96">
        <v>3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>
        <v>14</v>
      </c>
      <c r="Q11" s="98"/>
      <c r="R11" s="97"/>
      <c r="S11" s="97"/>
      <c r="T11" s="97"/>
    </row>
    <row r="12" spans="1:20" ht="12.75" customHeight="1">
      <c r="A12" s="71">
        <f t="shared" si="0"/>
        <v>4</v>
      </c>
      <c r="B12" s="95" t="s">
        <v>203</v>
      </c>
      <c r="C12" s="95" t="s">
        <v>207</v>
      </c>
      <c r="D12" s="96">
        <v>3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>
        <v>6</v>
      </c>
      <c r="Q12" s="98"/>
      <c r="R12" s="97"/>
      <c r="S12" s="97"/>
      <c r="T12" s="97"/>
    </row>
    <row r="13" spans="1:20" ht="12.75" customHeight="1">
      <c r="A13" s="71">
        <f t="shared" si="0"/>
        <v>5</v>
      </c>
      <c r="B13" s="95" t="s">
        <v>214</v>
      </c>
      <c r="C13" s="95" t="s">
        <v>215</v>
      </c>
      <c r="D13" s="96">
        <v>2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>
        <v>6</v>
      </c>
      <c r="Q13" s="98"/>
      <c r="R13" s="97"/>
      <c r="S13" s="97"/>
      <c r="T13" s="97"/>
    </row>
    <row r="14" spans="1:20" ht="12.75" customHeight="1">
      <c r="A14" s="71">
        <f t="shared" si="0"/>
        <v>6</v>
      </c>
      <c r="B14" s="95" t="s">
        <v>201</v>
      </c>
      <c r="C14" s="95" t="s">
        <v>205</v>
      </c>
      <c r="D14" s="96">
        <v>2</v>
      </c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>
        <v>5</v>
      </c>
      <c r="Q14" s="98"/>
      <c r="R14" s="97"/>
      <c r="S14" s="97"/>
      <c r="T14" s="97"/>
    </row>
    <row r="15" spans="1:20" ht="12.75" customHeight="1">
      <c r="A15" s="71">
        <f t="shared" si="0"/>
        <v>7</v>
      </c>
      <c r="B15" s="95" t="s">
        <v>112</v>
      </c>
      <c r="C15" s="95" t="s">
        <v>116</v>
      </c>
      <c r="D15" s="96">
        <v>3</v>
      </c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>
        <v>3</v>
      </c>
      <c r="Q15" s="98"/>
      <c r="R15" s="97"/>
      <c r="S15" s="97"/>
      <c r="T15" s="97"/>
    </row>
    <row r="16" spans="1:20" ht="12.75" customHeight="1">
      <c r="A16" s="71">
        <f t="shared" si="0"/>
        <v>8</v>
      </c>
      <c r="B16" s="95" t="s">
        <v>193</v>
      </c>
      <c r="C16" s="95" t="s">
        <v>197</v>
      </c>
      <c r="D16" s="96">
        <v>2</v>
      </c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>
        <v>3</v>
      </c>
      <c r="Q16" s="98"/>
      <c r="R16" s="97"/>
      <c r="S16" s="97"/>
      <c r="T16" s="97"/>
    </row>
    <row r="17" spans="1:20" ht="12.75" customHeight="1">
      <c r="A17" s="23"/>
      <c r="B17" s="154" t="s">
        <v>194</v>
      </c>
      <c r="C17" s="154" t="s">
        <v>198</v>
      </c>
      <c r="D17" s="155">
        <v>2</v>
      </c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>
        <v>2</v>
      </c>
      <c r="Q17" s="94"/>
      <c r="R17" s="23"/>
      <c r="S17" s="23"/>
      <c r="T17" s="23"/>
    </row>
    <row r="18" spans="1:20" ht="12.75" customHeight="1">
      <c r="A18" s="71">
        <v>9</v>
      </c>
      <c r="B18" s="95" t="s">
        <v>444</v>
      </c>
      <c r="C18" s="95" t="s">
        <v>445</v>
      </c>
      <c r="D18" s="96">
        <v>1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>
        <v>2</v>
      </c>
      <c r="Q18" s="98"/>
      <c r="R18" s="97"/>
      <c r="S18" s="97"/>
      <c r="T18" s="97"/>
    </row>
    <row r="19" spans="1:20" ht="12.75" customHeight="1">
      <c r="A19" s="71">
        <f>A18+1</f>
        <v>10</v>
      </c>
      <c r="B19" s="95" t="s">
        <v>195</v>
      </c>
      <c r="C19" s="95" t="s">
        <v>199</v>
      </c>
      <c r="D19" s="96">
        <v>3</v>
      </c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>
        <v>1</v>
      </c>
      <c r="Q19" s="98"/>
      <c r="R19" s="97"/>
      <c r="S19" s="97"/>
      <c r="T19" s="97"/>
    </row>
    <row r="20" spans="1:20" ht="12.75" customHeight="1" hidden="1">
      <c r="A20" s="91"/>
      <c r="B20" s="91"/>
      <c r="C20" s="91" t="s">
        <v>8</v>
      </c>
      <c r="D20" s="91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1"/>
      <c r="Q20" s="100">
        <f aca="true" t="shared" si="1" ref="Q20:Q64">SUM(E20:P20)</f>
        <v>0</v>
      </c>
      <c r="R20" s="91"/>
      <c r="S20" s="91"/>
      <c r="T20" s="91"/>
    </row>
    <row r="21" spans="1:20" ht="12.75" customHeight="1" hidden="1">
      <c r="A21" s="8" t="e">
        <f>#REF!+1</f>
        <v>#REF!</v>
      </c>
      <c r="B21" s="101"/>
      <c r="C21" s="101"/>
      <c r="D21" s="102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>
        <f aca="true" t="shared" si="2" ref="P21:P28">SUM(E21:O21)</f>
        <v>0</v>
      </c>
      <c r="Q21" s="103">
        <f t="shared" si="1"/>
        <v>0</v>
      </c>
      <c r="R21" s="103"/>
      <c r="S21" s="103"/>
      <c r="T21" s="103"/>
    </row>
    <row r="22" spans="1:20" ht="12.75" customHeight="1" hidden="1">
      <c r="A22" s="8" t="e">
        <f aca="true" t="shared" si="3" ref="A22:A28">A21+1</f>
        <v>#REF!</v>
      </c>
      <c r="B22" s="101"/>
      <c r="C22" s="101"/>
      <c r="D22" s="102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>
        <f t="shared" si="2"/>
        <v>0</v>
      </c>
      <c r="Q22" s="103">
        <f t="shared" si="1"/>
        <v>0</v>
      </c>
      <c r="R22" s="103"/>
      <c r="S22" s="103"/>
      <c r="T22" s="103"/>
    </row>
    <row r="23" spans="1:20" ht="12.75" customHeight="1" hidden="1">
      <c r="A23" s="8" t="e">
        <f t="shared" si="3"/>
        <v>#REF!</v>
      </c>
      <c r="B23" s="101"/>
      <c r="C23" s="101"/>
      <c r="D23" s="102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>
        <f t="shared" si="2"/>
        <v>0</v>
      </c>
      <c r="Q23" s="103">
        <f t="shared" si="1"/>
        <v>0</v>
      </c>
      <c r="R23" s="103"/>
      <c r="S23" s="103"/>
      <c r="T23" s="103"/>
    </row>
    <row r="24" spans="1:20" ht="12.75" customHeight="1" hidden="1">
      <c r="A24" s="8" t="e">
        <f>A23+1</f>
        <v>#REF!</v>
      </c>
      <c r="B24" s="101"/>
      <c r="C24" s="101"/>
      <c r="D24" s="102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>
        <f t="shared" si="2"/>
        <v>0</v>
      </c>
      <c r="Q24" s="103">
        <f t="shared" si="1"/>
        <v>0</v>
      </c>
      <c r="R24" s="103"/>
      <c r="S24" s="103"/>
      <c r="T24" s="103"/>
    </row>
    <row r="25" spans="1:20" ht="12.75" hidden="1">
      <c r="A25" s="8" t="e">
        <f t="shared" si="3"/>
        <v>#REF!</v>
      </c>
      <c r="B25" s="101"/>
      <c r="C25" s="101"/>
      <c r="D25" s="102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>
        <f t="shared" si="2"/>
        <v>0</v>
      </c>
      <c r="Q25" s="103">
        <f t="shared" si="1"/>
        <v>0</v>
      </c>
      <c r="R25" s="103"/>
      <c r="S25" s="103"/>
      <c r="T25" s="103"/>
    </row>
    <row r="26" spans="1:20" ht="12.75" hidden="1">
      <c r="A26" s="8" t="e">
        <f t="shared" si="3"/>
        <v>#REF!</v>
      </c>
      <c r="B26" s="101"/>
      <c r="C26" s="101"/>
      <c r="D26" s="102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>
        <f t="shared" si="2"/>
        <v>0</v>
      </c>
      <c r="Q26" s="103">
        <f t="shared" si="1"/>
        <v>0</v>
      </c>
      <c r="R26" s="103"/>
      <c r="S26" s="103"/>
      <c r="T26" s="103"/>
    </row>
    <row r="27" spans="1:20" ht="12.75" hidden="1">
      <c r="A27" s="8" t="e">
        <f t="shared" si="3"/>
        <v>#REF!</v>
      </c>
      <c r="B27" s="101"/>
      <c r="C27" s="101"/>
      <c r="D27" s="102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>
        <f t="shared" si="2"/>
        <v>0</v>
      </c>
      <c r="Q27" s="103">
        <f t="shared" si="1"/>
        <v>0</v>
      </c>
      <c r="R27" s="103"/>
      <c r="S27" s="103"/>
      <c r="T27" s="103"/>
    </row>
    <row r="28" spans="1:20" ht="12.75" hidden="1">
      <c r="A28" s="8" t="e">
        <f t="shared" si="3"/>
        <v>#REF!</v>
      </c>
      <c r="B28" s="101"/>
      <c r="C28" s="101"/>
      <c r="D28" s="102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>
        <f t="shared" si="2"/>
        <v>0</v>
      </c>
      <c r="Q28" s="103">
        <f t="shared" si="1"/>
        <v>0</v>
      </c>
      <c r="R28" s="103"/>
      <c r="S28" s="103"/>
      <c r="T28" s="103"/>
    </row>
    <row r="29" spans="1:20" ht="12.75" hidden="1">
      <c r="A29" s="23"/>
      <c r="B29" s="101"/>
      <c r="C29" s="101"/>
      <c r="D29" s="10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3"/>
      <c r="Q29" s="103">
        <f t="shared" si="1"/>
        <v>0</v>
      </c>
      <c r="R29" s="23"/>
      <c r="S29" s="23"/>
      <c r="T29" s="23"/>
    </row>
    <row r="30" spans="1:20" ht="11.25" hidden="1">
      <c r="A30" s="8" t="e">
        <f>A28+1</f>
        <v>#REF!</v>
      </c>
      <c r="B30" s="103"/>
      <c r="C30" s="100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>
        <f>SUM(E30:O30)</f>
        <v>0</v>
      </c>
      <c r="Q30" s="103">
        <f t="shared" si="1"/>
        <v>0</v>
      </c>
      <c r="R30" s="103"/>
      <c r="S30" s="103"/>
      <c r="T30" s="103"/>
    </row>
    <row r="31" spans="1:20" ht="11.25" hidden="1">
      <c r="A31" s="8" t="e">
        <f aca="true" t="shared" si="4" ref="A31:A42">A30+1</f>
        <v>#REF!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>
        <f aca="true" t="shared" si="5" ref="P31:P64">SUM(E31:O31)</f>
        <v>0</v>
      </c>
      <c r="Q31" s="103">
        <f t="shared" si="1"/>
        <v>0</v>
      </c>
      <c r="R31" s="103"/>
      <c r="S31" s="103"/>
      <c r="T31" s="103"/>
    </row>
    <row r="32" spans="1:20" ht="11.25" hidden="1">
      <c r="A32" s="8" t="e">
        <f t="shared" si="4"/>
        <v>#REF!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>
        <f t="shared" si="5"/>
        <v>0</v>
      </c>
      <c r="Q32" s="103">
        <f t="shared" si="1"/>
        <v>0</v>
      </c>
      <c r="R32" s="103"/>
      <c r="S32" s="103"/>
      <c r="T32" s="103"/>
    </row>
    <row r="33" spans="1:20" ht="11.25" hidden="1">
      <c r="A33" s="8" t="e">
        <f t="shared" si="4"/>
        <v>#REF!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>
        <f t="shared" si="5"/>
        <v>0</v>
      </c>
      <c r="Q33" s="103">
        <f t="shared" si="1"/>
        <v>0</v>
      </c>
      <c r="R33" s="103"/>
      <c r="S33" s="103"/>
      <c r="T33" s="103"/>
    </row>
    <row r="34" spans="1:20" ht="11.25" hidden="1">
      <c r="A34" s="8" t="e">
        <f t="shared" si="4"/>
        <v>#REF!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>
        <f t="shared" si="5"/>
        <v>0</v>
      </c>
      <c r="Q34" s="103">
        <f t="shared" si="1"/>
        <v>0</v>
      </c>
      <c r="R34" s="103"/>
      <c r="S34" s="103"/>
      <c r="T34" s="103"/>
    </row>
    <row r="35" spans="1:20" ht="11.25" hidden="1">
      <c r="A35" s="8" t="e">
        <f t="shared" si="4"/>
        <v>#REF!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>
        <f t="shared" si="5"/>
        <v>0</v>
      </c>
      <c r="Q35" s="103">
        <f t="shared" si="1"/>
        <v>0</v>
      </c>
      <c r="R35" s="103"/>
      <c r="S35" s="103"/>
      <c r="T35" s="103"/>
    </row>
    <row r="36" spans="1:20" ht="11.25" hidden="1">
      <c r="A36" s="8" t="e">
        <f t="shared" si="4"/>
        <v>#REF!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>
        <f t="shared" si="5"/>
        <v>0</v>
      </c>
      <c r="Q36" s="103">
        <f t="shared" si="1"/>
        <v>0</v>
      </c>
      <c r="R36" s="103"/>
      <c r="S36" s="103"/>
      <c r="T36" s="103"/>
    </row>
    <row r="37" spans="1:20" ht="11.25" hidden="1">
      <c r="A37" s="8" t="e">
        <f t="shared" si="4"/>
        <v>#REF!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>
        <f t="shared" si="5"/>
        <v>0</v>
      </c>
      <c r="Q37" s="103">
        <f t="shared" si="1"/>
        <v>0</v>
      </c>
      <c r="R37" s="103"/>
      <c r="S37" s="103"/>
      <c r="T37" s="103"/>
    </row>
    <row r="38" spans="1:20" ht="11.25" hidden="1">
      <c r="A38" s="8" t="e">
        <f t="shared" si="4"/>
        <v>#REF!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>
        <f t="shared" si="5"/>
        <v>0</v>
      </c>
      <c r="Q38" s="103">
        <f t="shared" si="1"/>
        <v>0</v>
      </c>
      <c r="R38" s="103"/>
      <c r="S38" s="103"/>
      <c r="T38" s="103"/>
    </row>
    <row r="39" spans="1:20" ht="11.25" hidden="1">
      <c r="A39" s="8" t="e">
        <f t="shared" si="4"/>
        <v>#REF!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>
        <f t="shared" si="5"/>
        <v>0</v>
      </c>
      <c r="Q39" s="103">
        <f t="shared" si="1"/>
        <v>0</v>
      </c>
      <c r="R39" s="103"/>
      <c r="S39" s="103"/>
      <c r="T39" s="103"/>
    </row>
    <row r="40" spans="1:20" ht="11.25" hidden="1">
      <c r="A40" s="8" t="e">
        <f t="shared" si="4"/>
        <v>#REF!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>
        <f t="shared" si="5"/>
        <v>0</v>
      </c>
      <c r="Q40" s="103">
        <f t="shared" si="1"/>
        <v>0</v>
      </c>
      <c r="R40" s="103"/>
      <c r="S40" s="103"/>
      <c r="T40" s="103"/>
    </row>
    <row r="41" spans="1:20" ht="11.25" hidden="1">
      <c r="A41" s="8" t="e">
        <f t="shared" si="4"/>
        <v>#REF!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>
        <f t="shared" si="5"/>
        <v>0</v>
      </c>
      <c r="Q41" s="103">
        <f t="shared" si="1"/>
        <v>0</v>
      </c>
      <c r="R41" s="103"/>
      <c r="S41" s="103"/>
      <c r="T41" s="103"/>
    </row>
    <row r="42" spans="1:20" ht="11.25" hidden="1">
      <c r="A42" s="8" t="e">
        <f t="shared" si="4"/>
        <v>#REF!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>
        <f t="shared" si="5"/>
        <v>0</v>
      </c>
      <c r="Q42" s="103">
        <f t="shared" si="1"/>
        <v>0</v>
      </c>
      <c r="R42" s="103"/>
      <c r="S42" s="103"/>
      <c r="T42" s="103"/>
    </row>
    <row r="43" spans="1:20" ht="11.25" hidden="1">
      <c r="A43" s="23"/>
      <c r="B43" s="23"/>
      <c r="C43" s="23" t="s">
        <v>10</v>
      </c>
      <c r="D43" s="2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23"/>
      <c r="Q43" s="103">
        <f t="shared" si="1"/>
        <v>0</v>
      </c>
      <c r="R43" s="23"/>
      <c r="S43" s="23"/>
      <c r="T43" s="23"/>
    </row>
    <row r="44" spans="1:20" ht="11.25" hidden="1">
      <c r="A44" s="8" t="e">
        <f>A42+1</f>
        <v>#REF!</v>
      </c>
      <c r="B44" s="103"/>
      <c r="C44" s="100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>
        <f t="shared" si="5"/>
        <v>0</v>
      </c>
      <c r="Q44" s="103">
        <f t="shared" si="1"/>
        <v>0</v>
      </c>
      <c r="R44" s="103"/>
      <c r="S44" s="103"/>
      <c r="T44" s="103"/>
    </row>
    <row r="45" spans="1:20" ht="11.25" hidden="1">
      <c r="A45" s="8" t="e">
        <f aca="true" t="shared" si="6" ref="A45:A55">A44+1</f>
        <v>#REF!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>
        <f t="shared" si="5"/>
        <v>0</v>
      </c>
      <c r="Q45" s="103">
        <f t="shared" si="1"/>
        <v>0</v>
      </c>
      <c r="R45" s="103"/>
      <c r="S45" s="103"/>
      <c r="T45" s="103"/>
    </row>
    <row r="46" spans="1:20" ht="11.25" hidden="1">
      <c r="A46" s="8" t="e">
        <f t="shared" si="6"/>
        <v>#REF!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>
        <f t="shared" si="5"/>
        <v>0</v>
      </c>
      <c r="Q46" s="103">
        <f t="shared" si="1"/>
        <v>0</v>
      </c>
      <c r="R46" s="103"/>
      <c r="S46" s="103"/>
      <c r="T46" s="103"/>
    </row>
    <row r="47" spans="1:20" ht="11.25" hidden="1">
      <c r="A47" s="8" t="e">
        <f t="shared" si="6"/>
        <v>#REF!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>
        <f t="shared" si="5"/>
        <v>0</v>
      </c>
      <c r="Q47" s="103">
        <f t="shared" si="1"/>
        <v>0</v>
      </c>
      <c r="R47" s="103"/>
      <c r="S47" s="103"/>
      <c r="T47" s="103"/>
    </row>
    <row r="48" spans="1:20" ht="11.25" hidden="1">
      <c r="A48" s="8" t="e">
        <f t="shared" si="6"/>
        <v>#REF!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>
        <f t="shared" si="5"/>
        <v>0</v>
      </c>
      <c r="Q48" s="103">
        <f t="shared" si="1"/>
        <v>0</v>
      </c>
      <c r="R48" s="103"/>
      <c r="S48" s="103"/>
      <c r="T48" s="103"/>
    </row>
    <row r="49" spans="1:20" ht="11.25" hidden="1">
      <c r="A49" s="8" t="e">
        <f t="shared" si="6"/>
        <v>#REF!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>
        <f t="shared" si="5"/>
        <v>0</v>
      </c>
      <c r="Q49" s="103">
        <f t="shared" si="1"/>
        <v>0</v>
      </c>
      <c r="R49" s="103"/>
      <c r="S49" s="103"/>
      <c r="T49" s="103"/>
    </row>
    <row r="50" spans="1:20" ht="11.25" hidden="1">
      <c r="A50" s="8" t="e">
        <f t="shared" si="6"/>
        <v>#REF!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>
        <f t="shared" si="5"/>
        <v>0</v>
      </c>
      <c r="Q50" s="103">
        <f t="shared" si="1"/>
        <v>0</v>
      </c>
      <c r="R50" s="103"/>
      <c r="S50" s="103"/>
      <c r="T50" s="103"/>
    </row>
    <row r="51" spans="1:20" ht="11.25" hidden="1">
      <c r="A51" s="8" t="e">
        <f t="shared" si="6"/>
        <v>#REF!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>
        <f t="shared" si="5"/>
        <v>0</v>
      </c>
      <c r="Q51" s="103">
        <f t="shared" si="1"/>
        <v>0</v>
      </c>
      <c r="R51" s="103"/>
      <c r="S51" s="103"/>
      <c r="T51" s="103"/>
    </row>
    <row r="52" spans="1:20" ht="11.25" hidden="1">
      <c r="A52" s="8" t="e">
        <f t="shared" si="6"/>
        <v>#REF!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>
        <f t="shared" si="5"/>
        <v>0</v>
      </c>
      <c r="Q52" s="103">
        <f t="shared" si="1"/>
        <v>0</v>
      </c>
      <c r="R52" s="103"/>
      <c r="S52" s="103"/>
      <c r="T52" s="103"/>
    </row>
    <row r="53" spans="1:20" ht="11.25" hidden="1">
      <c r="A53" s="8" t="e">
        <f t="shared" si="6"/>
        <v>#REF!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>
        <f t="shared" si="5"/>
        <v>0</v>
      </c>
      <c r="Q53" s="103">
        <f t="shared" si="1"/>
        <v>0</v>
      </c>
      <c r="R53" s="103"/>
      <c r="S53" s="103"/>
      <c r="T53" s="103"/>
    </row>
    <row r="54" spans="1:20" ht="11.25" hidden="1">
      <c r="A54" s="8" t="e">
        <f t="shared" si="6"/>
        <v>#REF!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>
        <f t="shared" si="5"/>
        <v>0</v>
      </c>
      <c r="Q54" s="103">
        <f t="shared" si="1"/>
        <v>0</v>
      </c>
      <c r="R54" s="103"/>
      <c r="S54" s="103"/>
      <c r="T54" s="103"/>
    </row>
    <row r="55" spans="1:20" ht="11.25" hidden="1">
      <c r="A55" s="8" t="e">
        <f t="shared" si="6"/>
        <v>#REF!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>
        <f t="shared" si="5"/>
        <v>0</v>
      </c>
      <c r="Q55" s="103">
        <f t="shared" si="1"/>
        <v>0</v>
      </c>
      <c r="R55" s="103"/>
      <c r="S55" s="103"/>
      <c r="T55" s="103"/>
    </row>
    <row r="56" spans="1:20" ht="11.25" hidden="1">
      <c r="A56" s="23"/>
      <c r="B56" s="23"/>
      <c r="C56" s="23" t="s">
        <v>11</v>
      </c>
      <c r="D56" s="2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23"/>
      <c r="Q56" s="103">
        <f t="shared" si="1"/>
        <v>0</v>
      </c>
      <c r="R56" s="23"/>
      <c r="S56" s="23"/>
      <c r="T56" s="23"/>
    </row>
    <row r="57" spans="1:20" ht="11.25" hidden="1">
      <c r="A57" s="8" t="e">
        <f>A55+1</f>
        <v>#REF!</v>
      </c>
      <c r="B57" s="103"/>
      <c r="C57" s="100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>
        <f t="shared" si="5"/>
        <v>0</v>
      </c>
      <c r="Q57" s="103">
        <f t="shared" si="1"/>
        <v>0</v>
      </c>
      <c r="R57" s="103"/>
      <c r="S57" s="103"/>
      <c r="T57" s="103"/>
    </row>
    <row r="58" spans="1:20" ht="11.25" hidden="1">
      <c r="A58" s="8" t="e">
        <f aca="true" t="shared" si="7" ref="A58:A64">A57+1</f>
        <v>#REF!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>
        <f t="shared" si="5"/>
        <v>0</v>
      </c>
      <c r="Q58" s="103">
        <f t="shared" si="1"/>
        <v>0</v>
      </c>
      <c r="R58" s="103"/>
      <c r="S58" s="103"/>
      <c r="T58" s="103"/>
    </row>
    <row r="59" spans="1:20" ht="11.25" hidden="1">
      <c r="A59" s="23" t="e">
        <f t="shared" si="7"/>
        <v>#REF!</v>
      </c>
      <c r="B59" s="23"/>
      <c r="C59" s="23" t="s">
        <v>446</v>
      </c>
      <c r="D59" s="2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23"/>
      <c r="Q59" s="103">
        <f t="shared" si="1"/>
        <v>0</v>
      </c>
      <c r="R59" s="23"/>
      <c r="S59" s="23"/>
      <c r="T59" s="23"/>
    </row>
    <row r="60" spans="1:20" ht="11.25" hidden="1">
      <c r="A60" s="8" t="e">
        <f t="shared" si="7"/>
        <v>#REF!</v>
      </c>
      <c r="B60" s="103"/>
      <c r="C60" s="100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>
        <f t="shared" si="5"/>
        <v>0</v>
      </c>
      <c r="Q60" s="103">
        <f t="shared" si="1"/>
        <v>0</v>
      </c>
      <c r="R60" s="103"/>
      <c r="S60" s="103"/>
      <c r="T60" s="103"/>
    </row>
    <row r="61" spans="1:20" ht="11.25" hidden="1">
      <c r="A61" s="8" t="e">
        <f t="shared" si="7"/>
        <v>#REF!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>
        <f t="shared" si="5"/>
        <v>0</v>
      </c>
      <c r="Q61" s="103">
        <f t="shared" si="1"/>
        <v>0</v>
      </c>
      <c r="R61" s="103"/>
      <c r="S61" s="103"/>
      <c r="T61" s="103"/>
    </row>
    <row r="62" spans="1:20" ht="11.25" hidden="1">
      <c r="A62" s="8" t="e">
        <f t="shared" si="7"/>
        <v>#REF!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>
        <f t="shared" si="5"/>
        <v>0</v>
      </c>
      <c r="Q62" s="103">
        <f t="shared" si="1"/>
        <v>0</v>
      </c>
      <c r="R62" s="103"/>
      <c r="S62" s="103"/>
      <c r="T62" s="103"/>
    </row>
    <row r="63" spans="1:20" ht="11.25" hidden="1">
      <c r="A63" s="8" t="e">
        <f t="shared" si="7"/>
        <v>#REF!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>
        <f t="shared" si="5"/>
        <v>0</v>
      </c>
      <c r="Q63" s="103">
        <f t="shared" si="1"/>
        <v>0</v>
      </c>
      <c r="R63" s="103"/>
      <c r="S63" s="103"/>
      <c r="T63" s="103"/>
    </row>
    <row r="64" spans="1:20" ht="11.25" hidden="1">
      <c r="A64" s="10" t="e">
        <f t="shared" si="7"/>
        <v>#REF!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>
        <f t="shared" si="5"/>
        <v>0</v>
      </c>
      <c r="Q64" s="103">
        <f t="shared" si="1"/>
        <v>0</v>
      </c>
      <c r="R64" s="104"/>
      <c r="S64" s="104"/>
      <c r="T64" s="104"/>
    </row>
    <row r="66" ht="11.25">
      <c r="S66" s="105" t="s">
        <v>26</v>
      </c>
    </row>
    <row r="67" spans="4:19" ht="11.25">
      <c r="D67" s="5" t="s">
        <v>25</v>
      </c>
      <c r="I67" s="5" t="s">
        <v>17</v>
      </c>
      <c r="S67" s="5" t="s">
        <v>18</v>
      </c>
    </row>
    <row r="68" ht="11.25">
      <c r="S68" s="5" t="s">
        <v>19</v>
      </c>
    </row>
  </sheetData>
  <sheetProtection/>
  <mergeCells count="12">
    <mergeCell ref="R5:R7"/>
    <mergeCell ref="S5:S7"/>
    <mergeCell ref="T5:T7"/>
    <mergeCell ref="P6:P7"/>
    <mergeCell ref="Q6:Q7"/>
    <mergeCell ref="P5:Q5"/>
    <mergeCell ref="E7:O7"/>
    <mergeCell ref="A5:A7"/>
    <mergeCell ref="B5:B7"/>
    <mergeCell ref="D5:D7"/>
    <mergeCell ref="C5:C7"/>
    <mergeCell ref="E5:O5"/>
  </mergeCells>
  <printOptions/>
  <pageMargins left="0.17" right="0.17" top="0.26" bottom="0.3" header="0.17" footer="0.16"/>
  <pageSetup horizontalDpi="600" verticalDpi="600" orientation="portrait" paperSize="9" scale="90" r:id="rId1"/>
  <rowBreaks count="1" manualBreakCount="1">
    <brk id="2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S63"/>
  <sheetViews>
    <sheetView showZeros="0" zoomScale="115" zoomScaleNormal="115" zoomScalePageLayoutView="0" workbookViewId="0" topLeftCell="A1">
      <pane xSplit="3" ySplit="8" topLeftCell="D9" activePane="bottomRight" state="frozen"/>
      <selection pane="topLeft" activeCell="T9" sqref="T9"/>
      <selection pane="topRight" activeCell="T9" sqref="T9"/>
      <selection pane="bottomLeft" activeCell="T9" sqref="T9"/>
      <selection pane="bottomRight" activeCell="T9" sqref="T9"/>
    </sheetView>
  </sheetViews>
  <sheetFormatPr defaultColWidth="9.140625" defaultRowHeight="12.75"/>
  <cols>
    <col min="1" max="1" width="3.57421875" style="24" customWidth="1"/>
    <col min="2" max="2" width="10.57421875" style="24" customWidth="1"/>
    <col min="3" max="3" width="30.57421875" style="24" customWidth="1"/>
    <col min="4" max="4" width="3.140625" style="24" bestFit="1" customWidth="1"/>
    <col min="5" max="14" width="3.00390625" style="24" customWidth="1"/>
    <col min="15" max="15" width="3.8515625" style="24" customWidth="1"/>
    <col min="16" max="16" width="3.8515625" style="93" customWidth="1"/>
    <col min="17" max="18" width="8.7109375" style="24" customWidth="1"/>
    <col min="19" max="19" width="10.57421875" style="24" customWidth="1"/>
    <col min="20" max="16384" width="9.140625" style="24" customWidth="1"/>
  </cols>
  <sheetData>
    <row r="1" spans="1:19" ht="15.75" customHeight="1">
      <c r="A1" s="1" t="s">
        <v>440</v>
      </c>
      <c r="B1" s="1"/>
      <c r="C1" s="1"/>
      <c r="D1" s="1"/>
      <c r="E1" s="1"/>
      <c r="F1" s="1"/>
      <c r="G1" s="1"/>
      <c r="S1" s="14" t="s">
        <v>20</v>
      </c>
    </row>
    <row r="2" ht="11.25">
      <c r="A2" s="24" t="s">
        <v>441</v>
      </c>
    </row>
    <row r="3" ht="11.25">
      <c r="A3" s="24" t="s">
        <v>379</v>
      </c>
    </row>
    <row r="4" ht="11.25">
      <c r="A4" s="24" t="s">
        <v>450</v>
      </c>
    </row>
    <row r="5" spans="1:19" ht="16.5" customHeight="1">
      <c r="A5" s="215" t="s">
        <v>1</v>
      </c>
      <c r="B5" s="203" t="s">
        <v>22</v>
      </c>
      <c r="C5" s="215" t="s">
        <v>12</v>
      </c>
      <c r="D5" s="215" t="s">
        <v>0</v>
      </c>
      <c r="E5" s="218" t="s">
        <v>13</v>
      </c>
      <c r="F5" s="219"/>
      <c r="G5" s="219"/>
      <c r="H5" s="219"/>
      <c r="I5" s="219"/>
      <c r="J5" s="219"/>
      <c r="K5" s="219"/>
      <c r="L5" s="219"/>
      <c r="M5" s="219"/>
      <c r="N5" s="220"/>
      <c r="O5" s="206" t="s">
        <v>14</v>
      </c>
      <c r="P5" s="207"/>
      <c r="Q5" s="203" t="s">
        <v>15</v>
      </c>
      <c r="R5" s="203" t="s">
        <v>21</v>
      </c>
      <c r="S5" s="203" t="s">
        <v>16</v>
      </c>
    </row>
    <row r="6" spans="1:19" ht="19.5">
      <c r="A6" s="216"/>
      <c r="B6" s="204"/>
      <c r="C6" s="216"/>
      <c r="D6" s="216"/>
      <c r="E6" s="109"/>
      <c r="F6" s="109"/>
      <c r="G6" s="109"/>
      <c r="H6" s="109"/>
      <c r="I6" s="109"/>
      <c r="J6" s="109"/>
      <c r="K6" s="109"/>
      <c r="L6" s="109"/>
      <c r="M6" s="109" t="s">
        <v>38</v>
      </c>
      <c r="N6" s="109" t="s">
        <v>39</v>
      </c>
      <c r="O6" s="208" t="s">
        <v>40</v>
      </c>
      <c r="P6" s="267" t="s">
        <v>41</v>
      </c>
      <c r="Q6" s="204"/>
      <c r="R6" s="204"/>
      <c r="S6" s="204"/>
    </row>
    <row r="7" spans="1:19" ht="19.5" customHeight="1">
      <c r="A7" s="217"/>
      <c r="B7" s="205"/>
      <c r="C7" s="217"/>
      <c r="D7" s="217"/>
      <c r="E7" s="212" t="s">
        <v>23</v>
      </c>
      <c r="F7" s="213"/>
      <c r="G7" s="213"/>
      <c r="H7" s="213"/>
      <c r="I7" s="213"/>
      <c r="J7" s="213"/>
      <c r="K7" s="213"/>
      <c r="L7" s="213"/>
      <c r="M7" s="213"/>
      <c r="N7" s="214"/>
      <c r="O7" s="209"/>
      <c r="P7" s="268"/>
      <c r="Q7" s="205"/>
      <c r="R7" s="205"/>
      <c r="S7" s="205"/>
    </row>
    <row r="8" spans="1:19" ht="12.75" customHeight="1">
      <c r="A8" s="12"/>
      <c r="B8" s="12"/>
      <c r="C8" s="12" t="s">
        <v>2</v>
      </c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2"/>
      <c r="P8" s="106"/>
      <c r="Q8" s="12"/>
      <c r="R8" s="12"/>
      <c r="S8" s="12"/>
    </row>
    <row r="9" spans="1:19" ht="12.75" customHeight="1">
      <c r="A9" s="71">
        <v>1</v>
      </c>
      <c r="B9" s="101" t="s">
        <v>124</v>
      </c>
      <c r="C9" s="101" t="s">
        <v>129</v>
      </c>
      <c r="D9" s="102">
        <v>4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>
        <v>9</v>
      </c>
      <c r="P9" s="98"/>
      <c r="Q9" s="97"/>
      <c r="R9" s="97"/>
      <c r="S9" s="97"/>
    </row>
    <row r="10" spans="1:19" ht="12.75" customHeight="1">
      <c r="A10" s="71">
        <f>A9+1</f>
        <v>2</v>
      </c>
      <c r="B10" s="95" t="s">
        <v>123</v>
      </c>
      <c r="C10" s="95" t="s">
        <v>128</v>
      </c>
      <c r="D10" s="96">
        <v>3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>
        <v>7</v>
      </c>
      <c r="P10" s="98"/>
      <c r="Q10" s="97"/>
      <c r="R10" s="97"/>
      <c r="S10" s="97"/>
    </row>
    <row r="11" spans="1:19" ht="12.75" customHeight="1">
      <c r="A11" s="71">
        <f>A10+1</f>
        <v>3</v>
      </c>
      <c r="B11" s="95" t="s">
        <v>375</v>
      </c>
      <c r="C11" s="95" t="s">
        <v>75</v>
      </c>
      <c r="D11" s="96">
        <v>2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>
        <v>5</v>
      </c>
      <c r="P11" s="98"/>
      <c r="Q11" s="97"/>
      <c r="R11" s="97"/>
      <c r="S11" s="97"/>
    </row>
    <row r="12" spans="1:19" ht="12.75" customHeight="1">
      <c r="A12" s="71">
        <f>A11+1</f>
        <v>4</v>
      </c>
      <c r="B12" s="95" t="s">
        <v>125</v>
      </c>
      <c r="C12" s="95" t="s">
        <v>111</v>
      </c>
      <c r="D12" s="96">
        <v>2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>
        <v>4</v>
      </c>
      <c r="P12" s="98"/>
      <c r="Q12" s="97"/>
      <c r="R12" s="97"/>
      <c r="S12" s="97"/>
    </row>
    <row r="13" spans="1:19" ht="12.75" customHeight="1">
      <c r="A13" s="71">
        <f>A12+1</f>
        <v>5</v>
      </c>
      <c r="B13" s="95" t="s">
        <v>184</v>
      </c>
      <c r="C13" s="95" t="s">
        <v>137</v>
      </c>
      <c r="D13" s="96">
        <v>2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>
        <v>4</v>
      </c>
      <c r="P13" s="98"/>
      <c r="Q13" s="97"/>
      <c r="R13" s="97"/>
      <c r="S13" s="97"/>
    </row>
    <row r="14" spans="1:19" ht="12.75" customHeight="1">
      <c r="A14" s="71">
        <f>A13+1</f>
        <v>6</v>
      </c>
      <c r="B14" s="95" t="s">
        <v>135</v>
      </c>
      <c r="C14" s="95" t="s">
        <v>139</v>
      </c>
      <c r="D14" s="96">
        <v>3</v>
      </c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>
        <v>4</v>
      </c>
      <c r="P14" s="98"/>
      <c r="Q14" s="97"/>
      <c r="R14" s="97"/>
      <c r="S14" s="97"/>
    </row>
    <row r="15" spans="1:19" ht="11.25" hidden="1">
      <c r="A15" s="23"/>
      <c r="B15" s="23"/>
      <c r="C15" s="23" t="s">
        <v>8</v>
      </c>
      <c r="D15" s="23"/>
      <c r="E15" s="3"/>
      <c r="F15" s="3"/>
      <c r="G15" s="3"/>
      <c r="H15" s="3"/>
      <c r="I15" s="3"/>
      <c r="J15" s="3"/>
      <c r="K15" s="3"/>
      <c r="L15" s="3"/>
      <c r="M15" s="3"/>
      <c r="N15" s="3"/>
      <c r="O15" s="23"/>
      <c r="P15" s="94"/>
      <c r="Q15" s="23"/>
      <c r="R15" s="23"/>
      <c r="S15" s="23"/>
    </row>
    <row r="16" spans="1:19" ht="11.25" hidden="1">
      <c r="A16" s="8" t="e">
        <f>#REF!+1</f>
        <v>#REF!</v>
      </c>
      <c r="B16" s="103"/>
      <c r="C16" s="100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>
        <f aca="true" t="shared" si="0" ref="O16:O23">SUM(E16:N16)</f>
        <v>0</v>
      </c>
      <c r="P16" s="107"/>
      <c r="Q16" s="103"/>
      <c r="R16" s="103"/>
      <c r="S16" s="103"/>
    </row>
    <row r="17" spans="1:19" ht="11.25" hidden="1">
      <c r="A17" s="8" t="e">
        <f aca="true" t="shared" si="1" ref="A17:A23">A16+1</f>
        <v>#REF!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>
        <f t="shared" si="0"/>
        <v>0</v>
      </c>
      <c r="P17" s="107"/>
      <c r="Q17" s="103"/>
      <c r="R17" s="103"/>
      <c r="S17" s="103"/>
    </row>
    <row r="18" spans="1:19" ht="11.25" hidden="1">
      <c r="A18" s="8" t="e">
        <f t="shared" si="1"/>
        <v>#REF!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>
        <f t="shared" si="0"/>
        <v>0</v>
      </c>
      <c r="P18" s="107"/>
      <c r="Q18" s="103"/>
      <c r="R18" s="103"/>
      <c r="S18" s="103"/>
    </row>
    <row r="19" spans="1:19" ht="11.25" hidden="1">
      <c r="A19" s="8" t="e">
        <f t="shared" si="1"/>
        <v>#REF!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>
        <f t="shared" si="0"/>
        <v>0</v>
      </c>
      <c r="P19" s="107"/>
      <c r="Q19" s="103"/>
      <c r="R19" s="103"/>
      <c r="S19" s="103"/>
    </row>
    <row r="20" spans="1:19" ht="11.25" hidden="1">
      <c r="A20" s="8" t="e">
        <f t="shared" si="1"/>
        <v>#REF!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>
        <f t="shared" si="0"/>
        <v>0</v>
      </c>
      <c r="P20" s="107"/>
      <c r="Q20" s="103"/>
      <c r="R20" s="103"/>
      <c r="S20" s="103"/>
    </row>
    <row r="21" spans="1:19" ht="11.25" hidden="1">
      <c r="A21" s="8" t="e">
        <f t="shared" si="1"/>
        <v>#REF!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>
        <f t="shared" si="0"/>
        <v>0</v>
      </c>
      <c r="P21" s="107"/>
      <c r="Q21" s="103"/>
      <c r="R21" s="103"/>
      <c r="S21" s="103"/>
    </row>
    <row r="22" spans="1:19" ht="11.25" hidden="1">
      <c r="A22" s="8" t="e">
        <f t="shared" si="1"/>
        <v>#REF!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>
        <f t="shared" si="0"/>
        <v>0</v>
      </c>
      <c r="P22" s="107"/>
      <c r="Q22" s="103"/>
      <c r="R22" s="103"/>
      <c r="S22" s="103"/>
    </row>
    <row r="23" spans="1:19" ht="11.25" hidden="1">
      <c r="A23" s="8" t="e">
        <f t="shared" si="1"/>
        <v>#REF!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>
        <f t="shared" si="0"/>
        <v>0</v>
      </c>
      <c r="P23" s="107"/>
      <c r="Q23" s="103"/>
      <c r="R23" s="103"/>
      <c r="S23" s="103"/>
    </row>
    <row r="24" spans="1:19" ht="11.25" hidden="1">
      <c r="A24" s="23"/>
      <c r="B24" s="23"/>
      <c r="C24" s="23" t="s">
        <v>9</v>
      </c>
      <c r="D24" s="23"/>
      <c r="E24" s="3"/>
      <c r="F24" s="3"/>
      <c r="G24" s="3"/>
      <c r="H24" s="3"/>
      <c r="I24" s="3"/>
      <c r="J24" s="3"/>
      <c r="K24" s="3"/>
      <c r="L24" s="3"/>
      <c r="M24" s="3"/>
      <c r="N24" s="3"/>
      <c r="O24" s="23"/>
      <c r="P24" s="94"/>
      <c r="Q24" s="23"/>
      <c r="R24" s="23"/>
      <c r="S24" s="23"/>
    </row>
    <row r="25" spans="1:19" ht="11.25" hidden="1">
      <c r="A25" s="8" t="e">
        <f>A23+1</f>
        <v>#REF!</v>
      </c>
      <c r="B25" s="103"/>
      <c r="C25" s="100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>
        <f aca="true" t="shared" si="2" ref="O25:O37">SUM(E25:N25)</f>
        <v>0</v>
      </c>
      <c r="P25" s="107"/>
      <c r="Q25" s="103"/>
      <c r="R25" s="103"/>
      <c r="S25" s="103"/>
    </row>
    <row r="26" spans="1:19" ht="11.25" hidden="1">
      <c r="A26" s="8" t="e">
        <f aca="true" t="shared" si="3" ref="A26:A37">A25+1</f>
        <v>#REF!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>
        <f t="shared" si="2"/>
        <v>0</v>
      </c>
      <c r="P26" s="107"/>
      <c r="Q26" s="103"/>
      <c r="R26" s="103"/>
      <c r="S26" s="103"/>
    </row>
    <row r="27" spans="1:19" ht="11.25" hidden="1">
      <c r="A27" s="8" t="e">
        <f t="shared" si="3"/>
        <v>#REF!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>
        <f t="shared" si="2"/>
        <v>0</v>
      </c>
      <c r="P27" s="107"/>
      <c r="Q27" s="103"/>
      <c r="R27" s="103"/>
      <c r="S27" s="103"/>
    </row>
    <row r="28" spans="1:19" ht="11.25" hidden="1">
      <c r="A28" s="8" t="e">
        <f t="shared" si="3"/>
        <v>#REF!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>
        <f t="shared" si="2"/>
        <v>0</v>
      </c>
      <c r="P28" s="107"/>
      <c r="Q28" s="103"/>
      <c r="R28" s="103"/>
      <c r="S28" s="103"/>
    </row>
    <row r="29" spans="1:19" ht="11.25" hidden="1">
      <c r="A29" s="8" t="e">
        <f t="shared" si="3"/>
        <v>#REF!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>
        <f t="shared" si="2"/>
        <v>0</v>
      </c>
      <c r="P29" s="107"/>
      <c r="Q29" s="103"/>
      <c r="R29" s="103"/>
      <c r="S29" s="103"/>
    </row>
    <row r="30" spans="1:19" ht="11.25" hidden="1">
      <c r="A30" s="8" t="e">
        <f t="shared" si="3"/>
        <v>#REF!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>
        <f t="shared" si="2"/>
        <v>0</v>
      </c>
      <c r="P30" s="107"/>
      <c r="Q30" s="103"/>
      <c r="R30" s="103"/>
      <c r="S30" s="103"/>
    </row>
    <row r="31" spans="1:19" ht="11.25" hidden="1">
      <c r="A31" s="8" t="e">
        <f t="shared" si="3"/>
        <v>#REF!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>
        <f t="shared" si="2"/>
        <v>0</v>
      </c>
      <c r="P31" s="107"/>
      <c r="Q31" s="103"/>
      <c r="R31" s="103"/>
      <c r="S31" s="103"/>
    </row>
    <row r="32" spans="1:19" ht="11.25" hidden="1">
      <c r="A32" s="8" t="e">
        <f t="shared" si="3"/>
        <v>#REF!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>
        <f t="shared" si="2"/>
        <v>0</v>
      </c>
      <c r="P32" s="107"/>
      <c r="Q32" s="103"/>
      <c r="R32" s="103"/>
      <c r="S32" s="103"/>
    </row>
    <row r="33" spans="1:19" ht="11.25" hidden="1">
      <c r="A33" s="8" t="e">
        <f t="shared" si="3"/>
        <v>#REF!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>
        <f t="shared" si="2"/>
        <v>0</v>
      </c>
      <c r="P33" s="107"/>
      <c r="Q33" s="103"/>
      <c r="R33" s="103"/>
      <c r="S33" s="103"/>
    </row>
    <row r="34" spans="1:19" ht="11.25" hidden="1">
      <c r="A34" s="8" t="e">
        <f t="shared" si="3"/>
        <v>#REF!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>
        <f t="shared" si="2"/>
        <v>0</v>
      </c>
      <c r="P34" s="107"/>
      <c r="Q34" s="103"/>
      <c r="R34" s="103"/>
      <c r="S34" s="103"/>
    </row>
    <row r="35" spans="1:19" ht="11.25" hidden="1">
      <c r="A35" s="8" t="e">
        <f t="shared" si="3"/>
        <v>#REF!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>
        <f t="shared" si="2"/>
        <v>0</v>
      </c>
      <c r="P35" s="107"/>
      <c r="Q35" s="103"/>
      <c r="R35" s="103"/>
      <c r="S35" s="103"/>
    </row>
    <row r="36" spans="1:19" ht="11.25" hidden="1">
      <c r="A36" s="8" t="e">
        <f t="shared" si="3"/>
        <v>#REF!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>
        <f t="shared" si="2"/>
        <v>0</v>
      </c>
      <c r="P36" s="107"/>
      <c r="Q36" s="103"/>
      <c r="R36" s="103"/>
      <c r="S36" s="103"/>
    </row>
    <row r="37" spans="1:19" ht="11.25" hidden="1">
      <c r="A37" s="8" t="e">
        <f t="shared" si="3"/>
        <v>#REF!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>
        <f t="shared" si="2"/>
        <v>0</v>
      </c>
      <c r="P37" s="107"/>
      <c r="Q37" s="103"/>
      <c r="R37" s="103"/>
      <c r="S37" s="103"/>
    </row>
    <row r="38" spans="1:19" ht="11.25" hidden="1">
      <c r="A38" s="23"/>
      <c r="B38" s="23"/>
      <c r="C38" s="23" t="s">
        <v>10</v>
      </c>
      <c r="D38" s="23"/>
      <c r="E38" s="3"/>
      <c r="F38" s="3"/>
      <c r="G38" s="3"/>
      <c r="H38" s="3"/>
      <c r="I38" s="3"/>
      <c r="J38" s="3"/>
      <c r="K38" s="3"/>
      <c r="L38" s="3"/>
      <c r="M38" s="3"/>
      <c r="N38" s="3"/>
      <c r="O38" s="23"/>
      <c r="P38" s="94"/>
      <c r="Q38" s="23"/>
      <c r="R38" s="23"/>
      <c r="S38" s="23"/>
    </row>
    <row r="39" spans="1:19" ht="11.25" hidden="1">
      <c r="A39" s="8" t="e">
        <f>A37+1</f>
        <v>#REF!</v>
      </c>
      <c r="B39" s="103"/>
      <c r="C39" s="100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>
        <f aca="true" t="shared" si="4" ref="O39:O50">SUM(E39:N39)</f>
        <v>0</v>
      </c>
      <c r="P39" s="107"/>
      <c r="Q39" s="103"/>
      <c r="R39" s="103"/>
      <c r="S39" s="103"/>
    </row>
    <row r="40" spans="1:19" ht="11.25" hidden="1">
      <c r="A40" s="8" t="e">
        <f aca="true" t="shared" si="5" ref="A40:A50">A39+1</f>
        <v>#REF!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>
        <f t="shared" si="4"/>
        <v>0</v>
      </c>
      <c r="P40" s="107"/>
      <c r="Q40" s="103"/>
      <c r="R40" s="103"/>
      <c r="S40" s="103"/>
    </row>
    <row r="41" spans="1:19" ht="11.25" hidden="1">
      <c r="A41" s="8" t="e">
        <f t="shared" si="5"/>
        <v>#REF!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>
        <f t="shared" si="4"/>
        <v>0</v>
      </c>
      <c r="P41" s="107"/>
      <c r="Q41" s="103"/>
      <c r="R41" s="103"/>
      <c r="S41" s="103"/>
    </row>
    <row r="42" spans="1:19" ht="11.25" hidden="1">
      <c r="A42" s="8" t="e">
        <f t="shared" si="5"/>
        <v>#REF!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>
        <f t="shared" si="4"/>
        <v>0</v>
      </c>
      <c r="P42" s="107"/>
      <c r="Q42" s="103"/>
      <c r="R42" s="103"/>
      <c r="S42" s="103"/>
    </row>
    <row r="43" spans="1:19" ht="11.25" hidden="1">
      <c r="A43" s="8" t="e">
        <f t="shared" si="5"/>
        <v>#REF!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>
        <f t="shared" si="4"/>
        <v>0</v>
      </c>
      <c r="P43" s="107"/>
      <c r="Q43" s="103"/>
      <c r="R43" s="103"/>
      <c r="S43" s="103"/>
    </row>
    <row r="44" spans="1:19" ht="11.25" hidden="1">
      <c r="A44" s="8" t="e">
        <f t="shared" si="5"/>
        <v>#REF!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>
        <f t="shared" si="4"/>
        <v>0</v>
      </c>
      <c r="P44" s="107"/>
      <c r="Q44" s="103"/>
      <c r="R44" s="103"/>
      <c r="S44" s="103"/>
    </row>
    <row r="45" spans="1:19" ht="11.25" hidden="1">
      <c r="A45" s="8" t="e">
        <f t="shared" si="5"/>
        <v>#REF!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>
        <f t="shared" si="4"/>
        <v>0</v>
      </c>
      <c r="P45" s="107"/>
      <c r="Q45" s="103"/>
      <c r="R45" s="103"/>
      <c r="S45" s="103"/>
    </row>
    <row r="46" spans="1:19" ht="11.25" hidden="1">
      <c r="A46" s="8" t="e">
        <f t="shared" si="5"/>
        <v>#REF!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>
        <f t="shared" si="4"/>
        <v>0</v>
      </c>
      <c r="P46" s="107"/>
      <c r="Q46" s="103"/>
      <c r="R46" s="103"/>
      <c r="S46" s="103"/>
    </row>
    <row r="47" spans="1:19" ht="11.25" hidden="1">
      <c r="A47" s="8" t="e">
        <f t="shared" si="5"/>
        <v>#REF!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>
        <f t="shared" si="4"/>
        <v>0</v>
      </c>
      <c r="P47" s="107"/>
      <c r="Q47" s="103"/>
      <c r="R47" s="103"/>
      <c r="S47" s="103"/>
    </row>
    <row r="48" spans="1:19" ht="11.25" hidden="1">
      <c r="A48" s="8" t="e">
        <f t="shared" si="5"/>
        <v>#REF!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>
        <f t="shared" si="4"/>
        <v>0</v>
      </c>
      <c r="P48" s="107"/>
      <c r="Q48" s="103"/>
      <c r="R48" s="103"/>
      <c r="S48" s="103"/>
    </row>
    <row r="49" spans="1:19" ht="11.25" hidden="1">
      <c r="A49" s="8" t="e">
        <f t="shared" si="5"/>
        <v>#REF!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>
        <f t="shared" si="4"/>
        <v>0</v>
      </c>
      <c r="P49" s="107"/>
      <c r="Q49" s="103"/>
      <c r="R49" s="103"/>
      <c r="S49" s="103"/>
    </row>
    <row r="50" spans="1:19" ht="11.25" hidden="1">
      <c r="A50" s="8" t="e">
        <f t="shared" si="5"/>
        <v>#REF!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>
        <f t="shared" si="4"/>
        <v>0</v>
      </c>
      <c r="P50" s="107"/>
      <c r="Q50" s="103"/>
      <c r="R50" s="103"/>
      <c r="S50" s="103"/>
    </row>
    <row r="51" spans="1:19" ht="11.25" hidden="1">
      <c r="A51" s="23"/>
      <c r="B51" s="23"/>
      <c r="C51" s="23" t="s">
        <v>11</v>
      </c>
      <c r="D51" s="23"/>
      <c r="E51" s="3"/>
      <c r="F51" s="3"/>
      <c r="G51" s="3"/>
      <c r="H51" s="3"/>
      <c r="I51" s="3"/>
      <c r="J51" s="3"/>
      <c r="K51" s="3"/>
      <c r="L51" s="3"/>
      <c r="M51" s="3"/>
      <c r="N51" s="3"/>
      <c r="O51" s="23"/>
      <c r="P51" s="94"/>
      <c r="Q51" s="23"/>
      <c r="R51" s="23"/>
      <c r="S51" s="23"/>
    </row>
    <row r="52" spans="1:19" ht="11.25" hidden="1">
      <c r="A52" s="8" t="e">
        <f>A50+1</f>
        <v>#REF!</v>
      </c>
      <c r="B52" s="103"/>
      <c r="C52" s="100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>
        <f>SUM(E52:N52)</f>
        <v>0</v>
      </c>
      <c r="P52" s="107"/>
      <c r="Q52" s="103"/>
      <c r="R52" s="103"/>
      <c r="S52" s="103"/>
    </row>
    <row r="53" spans="1:19" ht="11.25" hidden="1">
      <c r="A53" s="8" t="e">
        <f aca="true" t="shared" si="6" ref="A53:A59">A52+1</f>
        <v>#REF!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>
        <f>SUM(E53:N53)</f>
        <v>0</v>
      </c>
      <c r="P53" s="107"/>
      <c r="Q53" s="103"/>
      <c r="R53" s="103"/>
      <c r="S53" s="103"/>
    </row>
    <row r="54" spans="1:19" ht="11.25" hidden="1">
      <c r="A54" s="23" t="e">
        <f t="shared" si="6"/>
        <v>#REF!</v>
      </c>
      <c r="B54" s="23"/>
      <c r="C54" s="23" t="s">
        <v>446</v>
      </c>
      <c r="D54" s="23"/>
      <c r="E54" s="3"/>
      <c r="F54" s="3"/>
      <c r="G54" s="3"/>
      <c r="H54" s="3"/>
      <c r="I54" s="3"/>
      <c r="J54" s="3"/>
      <c r="K54" s="3"/>
      <c r="L54" s="3"/>
      <c r="M54" s="3"/>
      <c r="N54" s="3"/>
      <c r="O54" s="23"/>
      <c r="P54" s="94"/>
      <c r="Q54" s="23"/>
      <c r="R54" s="23"/>
      <c r="S54" s="23"/>
    </row>
    <row r="55" spans="1:19" ht="11.25" hidden="1">
      <c r="A55" s="8" t="e">
        <f t="shared" si="6"/>
        <v>#REF!</v>
      </c>
      <c r="B55" s="103"/>
      <c r="C55" s="100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>
        <f>SUM(E55:N55)</f>
        <v>0</v>
      </c>
      <c r="P55" s="107"/>
      <c r="Q55" s="103"/>
      <c r="R55" s="103"/>
      <c r="S55" s="103"/>
    </row>
    <row r="56" spans="1:19" ht="11.25" hidden="1">
      <c r="A56" s="8" t="e">
        <f t="shared" si="6"/>
        <v>#REF!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>
        <f>SUM(E56:N56)</f>
        <v>0</v>
      </c>
      <c r="P56" s="107"/>
      <c r="Q56" s="103"/>
      <c r="R56" s="103"/>
      <c r="S56" s="103"/>
    </row>
    <row r="57" spans="1:19" ht="11.25" hidden="1">
      <c r="A57" s="8" t="e">
        <f t="shared" si="6"/>
        <v>#REF!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>
        <f>SUM(E57:N57)</f>
        <v>0</v>
      </c>
      <c r="P57" s="107"/>
      <c r="Q57" s="103"/>
      <c r="R57" s="103"/>
      <c r="S57" s="103"/>
    </row>
    <row r="58" spans="1:19" ht="11.25" hidden="1">
      <c r="A58" s="8" t="e">
        <f t="shared" si="6"/>
        <v>#REF!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>
        <f>SUM(E58:N58)</f>
        <v>0</v>
      </c>
      <c r="P58" s="107"/>
      <c r="Q58" s="103"/>
      <c r="R58" s="103"/>
      <c r="S58" s="103"/>
    </row>
    <row r="59" spans="1:19" ht="11.25" hidden="1">
      <c r="A59" s="10" t="e">
        <f t="shared" si="6"/>
        <v>#REF!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>
        <f>SUM(E59:N59)</f>
        <v>0</v>
      </c>
      <c r="P59" s="108"/>
      <c r="Q59" s="104"/>
      <c r="R59" s="104"/>
      <c r="S59" s="104"/>
    </row>
    <row r="61" ht="11.25">
      <c r="R61" s="105" t="s">
        <v>26</v>
      </c>
    </row>
    <row r="62" spans="4:18" ht="11.25">
      <c r="D62" s="5" t="s">
        <v>25</v>
      </c>
      <c r="H62" s="5" t="s">
        <v>17</v>
      </c>
      <c r="R62" s="5" t="s">
        <v>18</v>
      </c>
    </row>
    <row r="63" ht="11.25">
      <c r="R63" s="5" t="s">
        <v>19</v>
      </c>
    </row>
  </sheetData>
  <sheetProtection/>
  <mergeCells count="12">
    <mergeCell ref="Q5:Q7"/>
    <mergeCell ref="R5:R7"/>
    <mergeCell ref="S5:S7"/>
    <mergeCell ref="O6:O7"/>
    <mergeCell ref="P6:P7"/>
    <mergeCell ref="O5:P5"/>
    <mergeCell ref="E7:N7"/>
    <mergeCell ref="A5:A7"/>
    <mergeCell ref="B5:B7"/>
    <mergeCell ref="D5:D7"/>
    <mergeCell ref="C5:C7"/>
    <mergeCell ref="E5:N5"/>
  </mergeCells>
  <printOptions/>
  <pageMargins left="0.17" right="0.17" top="0.26" bottom="0.3" header="0.17" footer="0.16"/>
  <pageSetup horizontalDpi="600" verticalDpi="600" orientation="portrait" paperSize="9" scale="90" r:id="rId1"/>
  <rowBreaks count="1" manualBreakCount="1">
    <brk id="2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S65"/>
  <sheetViews>
    <sheetView showZeros="0" zoomScale="115" zoomScaleNormal="115" zoomScalePageLayoutView="0" workbookViewId="0" topLeftCell="A1">
      <pane xSplit="3" ySplit="8" topLeftCell="D9" activePane="bottomRight" state="frozen"/>
      <selection pane="topLeft" activeCell="T9" sqref="T9"/>
      <selection pane="topRight" activeCell="T9" sqref="T9"/>
      <selection pane="bottomLeft" activeCell="T9" sqref="T9"/>
      <selection pane="bottomRight" activeCell="T9" sqref="T9"/>
    </sheetView>
  </sheetViews>
  <sheetFormatPr defaultColWidth="9.140625" defaultRowHeight="12.75"/>
  <cols>
    <col min="1" max="1" width="3.57421875" style="24" customWidth="1"/>
    <col min="2" max="2" width="8.7109375" style="24" bestFit="1" customWidth="1"/>
    <col min="3" max="3" width="28.140625" style="24" customWidth="1"/>
    <col min="4" max="4" width="3.140625" style="24" bestFit="1" customWidth="1"/>
    <col min="5" max="14" width="3.00390625" style="24" customWidth="1"/>
    <col min="15" max="15" width="3.8515625" style="24" customWidth="1"/>
    <col min="16" max="16" width="3.8515625" style="93" customWidth="1"/>
    <col min="17" max="18" width="8.7109375" style="24" customWidth="1"/>
    <col min="19" max="19" width="10.57421875" style="24" customWidth="1"/>
    <col min="20" max="16384" width="9.140625" style="24" customWidth="1"/>
  </cols>
  <sheetData>
    <row r="1" spans="1:19" ht="15.75" customHeight="1">
      <c r="A1" s="1" t="s">
        <v>440</v>
      </c>
      <c r="B1" s="1"/>
      <c r="C1" s="1"/>
      <c r="D1" s="1"/>
      <c r="E1" s="1"/>
      <c r="F1" s="1"/>
      <c r="G1" s="1"/>
      <c r="S1" s="14" t="s">
        <v>20</v>
      </c>
    </row>
    <row r="2" ht="11.25">
      <c r="A2" s="24" t="s">
        <v>441</v>
      </c>
    </row>
    <row r="3" ht="11.25">
      <c r="A3" s="24" t="s">
        <v>379</v>
      </c>
    </row>
    <row r="4" ht="11.25">
      <c r="A4" s="24" t="s">
        <v>447</v>
      </c>
    </row>
    <row r="5" spans="1:19" ht="16.5" customHeight="1">
      <c r="A5" s="215" t="s">
        <v>1</v>
      </c>
      <c r="B5" s="203" t="s">
        <v>22</v>
      </c>
      <c r="C5" s="215" t="s">
        <v>12</v>
      </c>
      <c r="D5" s="215" t="s">
        <v>0</v>
      </c>
      <c r="E5" s="218" t="s">
        <v>13</v>
      </c>
      <c r="F5" s="219"/>
      <c r="G5" s="219"/>
      <c r="H5" s="219"/>
      <c r="I5" s="219"/>
      <c r="J5" s="219"/>
      <c r="K5" s="219"/>
      <c r="L5" s="219"/>
      <c r="M5" s="219"/>
      <c r="N5" s="220"/>
      <c r="O5" s="206" t="s">
        <v>14</v>
      </c>
      <c r="P5" s="207"/>
      <c r="Q5" s="203" t="s">
        <v>15</v>
      </c>
      <c r="R5" s="203" t="s">
        <v>21</v>
      </c>
      <c r="S5" s="203" t="s">
        <v>16</v>
      </c>
    </row>
    <row r="6" spans="1:19" ht="31.5">
      <c r="A6" s="216"/>
      <c r="B6" s="204"/>
      <c r="C6" s="216"/>
      <c r="D6" s="216"/>
      <c r="E6" s="3" t="s">
        <v>448</v>
      </c>
      <c r="F6" s="3" t="s">
        <v>389</v>
      </c>
      <c r="G6" s="3" t="s">
        <v>390</v>
      </c>
      <c r="H6" s="3" t="s">
        <v>449</v>
      </c>
      <c r="I6" s="3" t="s">
        <v>34</v>
      </c>
      <c r="J6" s="3" t="s">
        <v>35</v>
      </c>
      <c r="K6" s="3" t="s">
        <v>36</v>
      </c>
      <c r="L6" s="3" t="s">
        <v>37</v>
      </c>
      <c r="M6" s="3" t="s">
        <v>38</v>
      </c>
      <c r="N6" s="3" t="s">
        <v>39</v>
      </c>
      <c r="O6" s="208" t="s">
        <v>40</v>
      </c>
      <c r="P6" s="267" t="s">
        <v>41</v>
      </c>
      <c r="Q6" s="204"/>
      <c r="R6" s="204"/>
      <c r="S6" s="204"/>
    </row>
    <row r="7" spans="1:19" ht="11.25">
      <c r="A7" s="217"/>
      <c r="B7" s="205"/>
      <c r="C7" s="217"/>
      <c r="D7" s="217"/>
      <c r="E7" s="212" t="s">
        <v>23</v>
      </c>
      <c r="F7" s="213"/>
      <c r="G7" s="213"/>
      <c r="H7" s="213"/>
      <c r="I7" s="213"/>
      <c r="J7" s="213"/>
      <c r="K7" s="213"/>
      <c r="L7" s="213"/>
      <c r="M7" s="213"/>
      <c r="N7" s="214"/>
      <c r="O7" s="209"/>
      <c r="P7" s="268"/>
      <c r="Q7" s="205"/>
      <c r="R7" s="205"/>
      <c r="S7" s="205"/>
    </row>
    <row r="8" spans="1:19" ht="12.75" customHeight="1">
      <c r="A8" s="12"/>
      <c r="B8" s="12"/>
      <c r="C8" s="12" t="s">
        <v>2</v>
      </c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2"/>
      <c r="P8" s="106"/>
      <c r="Q8" s="12"/>
      <c r="R8" s="12"/>
      <c r="S8" s="12"/>
    </row>
    <row r="9" spans="1:19" ht="13.5" customHeight="1">
      <c r="A9" s="71">
        <v>1</v>
      </c>
      <c r="B9" s="101" t="s">
        <v>193</v>
      </c>
      <c r="C9" s="101" t="s">
        <v>197</v>
      </c>
      <c r="D9" s="102">
        <v>2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>
        <v>11</v>
      </c>
      <c r="P9" s="98"/>
      <c r="Q9" s="97"/>
      <c r="R9" s="97"/>
      <c r="S9" s="97" t="s">
        <v>443</v>
      </c>
    </row>
    <row r="10" spans="1:19" ht="13.5" customHeight="1">
      <c r="A10" s="71">
        <f aca="true" t="shared" si="0" ref="A10:A15">A9+1</f>
        <v>2</v>
      </c>
      <c r="B10" s="95" t="s">
        <v>194</v>
      </c>
      <c r="C10" s="95" t="s">
        <v>198</v>
      </c>
      <c r="D10" s="96">
        <v>2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>
        <v>5</v>
      </c>
      <c r="P10" s="98"/>
      <c r="Q10" s="97"/>
      <c r="R10" s="97"/>
      <c r="S10" s="97"/>
    </row>
    <row r="11" spans="1:19" ht="13.5" customHeight="1">
      <c r="A11" s="71">
        <f t="shared" si="0"/>
        <v>3</v>
      </c>
      <c r="B11" s="95" t="s">
        <v>196</v>
      </c>
      <c r="C11" s="95" t="s">
        <v>200</v>
      </c>
      <c r="D11" s="96">
        <v>2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>
        <v>4</v>
      </c>
      <c r="P11" s="98"/>
      <c r="Q11" s="97"/>
      <c r="R11" s="97"/>
      <c r="S11" s="97"/>
    </row>
    <row r="12" spans="1:19" ht="13.5" customHeight="1">
      <c r="A12" s="71">
        <f t="shared" si="0"/>
        <v>4</v>
      </c>
      <c r="B12" s="95" t="s">
        <v>115</v>
      </c>
      <c r="C12" s="95" t="s">
        <v>120</v>
      </c>
      <c r="D12" s="96">
        <v>5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>
        <v>3</v>
      </c>
      <c r="P12" s="98"/>
      <c r="Q12" s="97"/>
      <c r="R12" s="97"/>
      <c r="S12" s="97"/>
    </row>
    <row r="13" spans="1:19" ht="13.5" customHeight="1">
      <c r="A13" s="71">
        <f t="shared" si="0"/>
        <v>5</v>
      </c>
      <c r="B13" s="95" t="s">
        <v>114</v>
      </c>
      <c r="C13" s="95" t="s">
        <v>119</v>
      </c>
      <c r="D13" s="96">
        <v>1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>
        <v>2</v>
      </c>
      <c r="P13" s="98"/>
      <c r="Q13" s="97"/>
      <c r="R13" s="97"/>
      <c r="S13" s="97"/>
    </row>
    <row r="14" spans="1:19" ht="13.5" customHeight="1">
      <c r="A14" s="71">
        <f t="shared" si="0"/>
        <v>6</v>
      </c>
      <c r="B14" s="95" t="s">
        <v>112</v>
      </c>
      <c r="C14" s="95" t="s">
        <v>116</v>
      </c>
      <c r="D14" s="96">
        <v>3</v>
      </c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>
        <v>1</v>
      </c>
      <c r="P14" s="98"/>
      <c r="Q14" s="97"/>
      <c r="R14" s="97"/>
      <c r="S14" s="97"/>
    </row>
    <row r="15" spans="1:19" ht="13.5" customHeight="1">
      <c r="A15" s="71">
        <f t="shared" si="0"/>
        <v>7</v>
      </c>
      <c r="B15" s="95" t="s">
        <v>133</v>
      </c>
      <c r="C15" s="95" t="s">
        <v>74</v>
      </c>
      <c r="D15" s="96">
        <v>3</v>
      </c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>
        <v>1</v>
      </c>
      <c r="P15" s="98"/>
      <c r="Q15" s="97"/>
      <c r="R15" s="97"/>
      <c r="S15" s="97"/>
    </row>
    <row r="16" spans="1:19" ht="9.75" customHeight="1" hidden="1">
      <c r="A16" s="71" t="e">
        <f>#REF!+1</f>
        <v>#REF!</v>
      </c>
      <c r="B16" s="95" t="s">
        <v>219</v>
      </c>
      <c r="C16" s="95" t="s">
        <v>220</v>
      </c>
      <c r="D16" s="96">
        <v>2</v>
      </c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>
        <f aca="true" t="shared" si="1" ref="O16:O25">SUM(E16:N16)</f>
        <v>0</v>
      </c>
      <c r="P16" s="98"/>
      <c r="Q16" s="97"/>
      <c r="R16" s="97"/>
      <c r="S16" s="97"/>
    </row>
    <row r="17" spans="1:19" ht="9.75" customHeight="1" hidden="1">
      <c r="A17" s="23"/>
      <c r="B17" s="23"/>
      <c r="C17" s="23" t="s">
        <v>8</v>
      </c>
      <c r="D17" s="23"/>
      <c r="E17" s="3"/>
      <c r="F17" s="3"/>
      <c r="G17" s="3"/>
      <c r="H17" s="3"/>
      <c r="I17" s="3"/>
      <c r="J17" s="3"/>
      <c r="K17" s="3"/>
      <c r="L17" s="3"/>
      <c r="M17" s="3"/>
      <c r="N17" s="3"/>
      <c r="O17" s="97">
        <f t="shared" si="1"/>
        <v>0</v>
      </c>
      <c r="P17" s="94"/>
      <c r="Q17" s="23"/>
      <c r="R17" s="23"/>
      <c r="S17" s="23"/>
    </row>
    <row r="18" spans="1:19" ht="11.25" hidden="1">
      <c r="A18" s="8" t="e">
        <f>#REF!+1</f>
        <v>#REF!</v>
      </c>
      <c r="B18" s="103"/>
      <c r="C18" s="100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97">
        <f t="shared" si="1"/>
        <v>0</v>
      </c>
      <c r="P18" s="107"/>
      <c r="Q18" s="103"/>
      <c r="R18" s="103"/>
      <c r="S18" s="103"/>
    </row>
    <row r="19" spans="1:19" ht="11.25" hidden="1">
      <c r="A19" s="8" t="e">
        <f aca="true" t="shared" si="2" ref="A19:A25">A18+1</f>
        <v>#REF!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97">
        <f t="shared" si="1"/>
        <v>0</v>
      </c>
      <c r="P19" s="107"/>
      <c r="Q19" s="103"/>
      <c r="R19" s="103"/>
      <c r="S19" s="103"/>
    </row>
    <row r="20" spans="1:19" ht="11.25" hidden="1">
      <c r="A20" s="8" t="e">
        <f t="shared" si="2"/>
        <v>#REF!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97">
        <f t="shared" si="1"/>
        <v>0</v>
      </c>
      <c r="P20" s="107"/>
      <c r="Q20" s="103"/>
      <c r="R20" s="103"/>
      <c r="S20" s="103"/>
    </row>
    <row r="21" spans="1:19" ht="11.25" hidden="1">
      <c r="A21" s="8" t="e">
        <f t="shared" si="2"/>
        <v>#REF!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97">
        <f t="shared" si="1"/>
        <v>0</v>
      </c>
      <c r="P21" s="107"/>
      <c r="Q21" s="103"/>
      <c r="R21" s="103"/>
      <c r="S21" s="103"/>
    </row>
    <row r="22" spans="1:19" ht="11.25" hidden="1">
      <c r="A22" s="8" t="e">
        <f t="shared" si="2"/>
        <v>#REF!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97">
        <f t="shared" si="1"/>
        <v>0</v>
      </c>
      <c r="P22" s="107"/>
      <c r="Q22" s="103"/>
      <c r="R22" s="103"/>
      <c r="S22" s="103"/>
    </row>
    <row r="23" spans="1:19" ht="11.25" hidden="1">
      <c r="A23" s="8" t="e">
        <f t="shared" si="2"/>
        <v>#REF!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97">
        <f t="shared" si="1"/>
        <v>0</v>
      </c>
      <c r="P23" s="107"/>
      <c r="Q23" s="103"/>
      <c r="R23" s="103"/>
      <c r="S23" s="103"/>
    </row>
    <row r="24" spans="1:19" ht="11.25" hidden="1">
      <c r="A24" s="8" t="e">
        <f t="shared" si="2"/>
        <v>#REF!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97">
        <f t="shared" si="1"/>
        <v>0</v>
      </c>
      <c r="P24" s="107"/>
      <c r="Q24" s="103"/>
      <c r="R24" s="103"/>
      <c r="S24" s="103"/>
    </row>
    <row r="25" spans="1:19" ht="11.25" hidden="1">
      <c r="A25" s="8" t="e">
        <f t="shared" si="2"/>
        <v>#REF!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97">
        <f t="shared" si="1"/>
        <v>0</v>
      </c>
      <c r="P25" s="107"/>
      <c r="Q25" s="103"/>
      <c r="R25" s="103"/>
      <c r="S25" s="103"/>
    </row>
    <row r="26" spans="1:19" ht="11.25" hidden="1">
      <c r="A26" s="23"/>
      <c r="B26" s="23"/>
      <c r="C26" s="23" t="s">
        <v>9</v>
      </c>
      <c r="D26" s="23"/>
      <c r="E26" s="3"/>
      <c r="F26" s="3"/>
      <c r="G26" s="3"/>
      <c r="H26" s="3"/>
      <c r="I26" s="3"/>
      <c r="J26" s="3"/>
      <c r="K26" s="3"/>
      <c r="L26" s="3"/>
      <c r="M26" s="3"/>
      <c r="N26" s="3"/>
      <c r="O26" s="97">
        <f aca="true" t="shared" si="3" ref="O26:O60">SUM(E26:N26)</f>
        <v>0</v>
      </c>
      <c r="P26" s="94"/>
      <c r="Q26" s="23"/>
      <c r="R26" s="23"/>
      <c r="S26" s="23"/>
    </row>
    <row r="27" spans="1:19" ht="11.25" hidden="1">
      <c r="A27" s="8" t="e">
        <f>A25+1</f>
        <v>#REF!</v>
      </c>
      <c r="B27" s="103"/>
      <c r="C27" s="100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97">
        <f t="shared" si="3"/>
        <v>0</v>
      </c>
      <c r="P27" s="107"/>
      <c r="Q27" s="103"/>
      <c r="R27" s="103"/>
      <c r="S27" s="103"/>
    </row>
    <row r="28" spans="1:19" ht="11.25" hidden="1">
      <c r="A28" s="8" t="e">
        <f aca="true" t="shared" si="4" ref="A28:A39">A27+1</f>
        <v>#REF!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97">
        <f t="shared" si="3"/>
        <v>0</v>
      </c>
      <c r="P28" s="107"/>
      <c r="Q28" s="103"/>
      <c r="R28" s="103"/>
      <c r="S28" s="103"/>
    </row>
    <row r="29" spans="1:19" ht="11.25" hidden="1">
      <c r="A29" s="8" t="e">
        <f t="shared" si="4"/>
        <v>#REF!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97">
        <f t="shared" si="3"/>
        <v>0</v>
      </c>
      <c r="P29" s="107"/>
      <c r="Q29" s="103"/>
      <c r="R29" s="103"/>
      <c r="S29" s="103"/>
    </row>
    <row r="30" spans="1:19" ht="11.25" hidden="1">
      <c r="A30" s="8" t="e">
        <f t="shared" si="4"/>
        <v>#REF!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97">
        <f t="shared" si="3"/>
        <v>0</v>
      </c>
      <c r="P30" s="107"/>
      <c r="Q30" s="103"/>
      <c r="R30" s="103"/>
      <c r="S30" s="103"/>
    </row>
    <row r="31" spans="1:19" ht="11.25" hidden="1">
      <c r="A31" s="8" t="e">
        <f t="shared" si="4"/>
        <v>#REF!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97">
        <f t="shared" si="3"/>
        <v>0</v>
      </c>
      <c r="P31" s="107"/>
      <c r="Q31" s="103"/>
      <c r="R31" s="103"/>
      <c r="S31" s="103"/>
    </row>
    <row r="32" spans="1:19" ht="11.25" hidden="1">
      <c r="A32" s="8" t="e">
        <f t="shared" si="4"/>
        <v>#REF!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97">
        <f t="shared" si="3"/>
        <v>0</v>
      </c>
      <c r="P32" s="107"/>
      <c r="Q32" s="103"/>
      <c r="R32" s="103"/>
      <c r="S32" s="103"/>
    </row>
    <row r="33" spans="1:19" ht="11.25" hidden="1">
      <c r="A33" s="8" t="e">
        <f t="shared" si="4"/>
        <v>#REF!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97">
        <f t="shared" si="3"/>
        <v>0</v>
      </c>
      <c r="P33" s="107"/>
      <c r="Q33" s="103"/>
      <c r="R33" s="103"/>
      <c r="S33" s="103"/>
    </row>
    <row r="34" spans="1:19" ht="11.25" hidden="1">
      <c r="A34" s="8" t="e">
        <f t="shared" si="4"/>
        <v>#REF!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97">
        <f t="shared" si="3"/>
        <v>0</v>
      </c>
      <c r="P34" s="107"/>
      <c r="Q34" s="103"/>
      <c r="R34" s="103"/>
      <c r="S34" s="103"/>
    </row>
    <row r="35" spans="1:19" ht="11.25" hidden="1">
      <c r="A35" s="8" t="e">
        <f t="shared" si="4"/>
        <v>#REF!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97">
        <f t="shared" si="3"/>
        <v>0</v>
      </c>
      <c r="P35" s="107"/>
      <c r="Q35" s="103"/>
      <c r="R35" s="103"/>
      <c r="S35" s="103"/>
    </row>
    <row r="36" spans="1:19" ht="11.25" hidden="1">
      <c r="A36" s="8" t="e">
        <f t="shared" si="4"/>
        <v>#REF!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97">
        <f t="shared" si="3"/>
        <v>0</v>
      </c>
      <c r="P36" s="107"/>
      <c r="Q36" s="103"/>
      <c r="R36" s="103"/>
      <c r="S36" s="103"/>
    </row>
    <row r="37" spans="1:19" ht="11.25" hidden="1">
      <c r="A37" s="8" t="e">
        <f t="shared" si="4"/>
        <v>#REF!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97">
        <f t="shared" si="3"/>
        <v>0</v>
      </c>
      <c r="P37" s="107"/>
      <c r="Q37" s="103"/>
      <c r="R37" s="103"/>
      <c r="S37" s="103"/>
    </row>
    <row r="38" spans="1:19" ht="11.25" hidden="1">
      <c r="A38" s="8" t="e">
        <f t="shared" si="4"/>
        <v>#REF!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97">
        <f t="shared" si="3"/>
        <v>0</v>
      </c>
      <c r="P38" s="107"/>
      <c r="Q38" s="103"/>
      <c r="R38" s="103"/>
      <c r="S38" s="103"/>
    </row>
    <row r="39" spans="1:19" ht="11.25" hidden="1">
      <c r="A39" s="8" t="e">
        <f t="shared" si="4"/>
        <v>#REF!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97">
        <f t="shared" si="3"/>
        <v>0</v>
      </c>
      <c r="P39" s="107"/>
      <c r="Q39" s="103"/>
      <c r="R39" s="103"/>
      <c r="S39" s="103"/>
    </row>
    <row r="40" spans="1:19" ht="11.25" hidden="1">
      <c r="A40" s="23"/>
      <c r="B40" s="23"/>
      <c r="C40" s="23" t="s">
        <v>10</v>
      </c>
      <c r="D40" s="23"/>
      <c r="E40" s="3"/>
      <c r="F40" s="3"/>
      <c r="G40" s="3"/>
      <c r="H40" s="3"/>
      <c r="I40" s="3"/>
      <c r="J40" s="3"/>
      <c r="K40" s="3"/>
      <c r="L40" s="3"/>
      <c r="M40" s="3"/>
      <c r="N40" s="3"/>
      <c r="O40" s="97">
        <f t="shared" si="3"/>
        <v>0</v>
      </c>
      <c r="P40" s="94"/>
      <c r="Q40" s="23"/>
      <c r="R40" s="23"/>
      <c r="S40" s="23"/>
    </row>
    <row r="41" spans="1:19" ht="11.25" hidden="1">
      <c r="A41" s="8" t="e">
        <f>A39+1</f>
        <v>#REF!</v>
      </c>
      <c r="B41" s="103"/>
      <c r="C41" s="100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97">
        <f t="shared" si="3"/>
        <v>0</v>
      </c>
      <c r="P41" s="107"/>
      <c r="Q41" s="103"/>
      <c r="R41" s="103"/>
      <c r="S41" s="103"/>
    </row>
    <row r="42" spans="1:19" ht="11.25" hidden="1">
      <c r="A42" s="8" t="e">
        <f aca="true" t="shared" si="5" ref="A42:A52">A41+1</f>
        <v>#REF!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97">
        <f t="shared" si="3"/>
        <v>0</v>
      </c>
      <c r="P42" s="107"/>
      <c r="Q42" s="103"/>
      <c r="R42" s="103"/>
      <c r="S42" s="103"/>
    </row>
    <row r="43" spans="1:19" ht="11.25" hidden="1">
      <c r="A43" s="8" t="e">
        <f t="shared" si="5"/>
        <v>#REF!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97">
        <f t="shared" si="3"/>
        <v>0</v>
      </c>
      <c r="P43" s="107"/>
      <c r="Q43" s="103"/>
      <c r="R43" s="103"/>
      <c r="S43" s="103"/>
    </row>
    <row r="44" spans="1:19" ht="11.25" hidden="1">
      <c r="A44" s="8" t="e">
        <f t="shared" si="5"/>
        <v>#REF!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97">
        <f t="shared" si="3"/>
        <v>0</v>
      </c>
      <c r="P44" s="107"/>
      <c r="Q44" s="103"/>
      <c r="R44" s="103"/>
      <c r="S44" s="103"/>
    </row>
    <row r="45" spans="1:19" ht="11.25" hidden="1">
      <c r="A45" s="8" t="e">
        <f t="shared" si="5"/>
        <v>#REF!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97">
        <f t="shared" si="3"/>
        <v>0</v>
      </c>
      <c r="P45" s="107"/>
      <c r="Q45" s="103"/>
      <c r="R45" s="103"/>
      <c r="S45" s="103"/>
    </row>
    <row r="46" spans="1:19" ht="11.25" hidden="1">
      <c r="A46" s="8" t="e">
        <f t="shared" si="5"/>
        <v>#REF!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97">
        <f t="shared" si="3"/>
        <v>0</v>
      </c>
      <c r="P46" s="107"/>
      <c r="Q46" s="103"/>
      <c r="R46" s="103"/>
      <c r="S46" s="103"/>
    </row>
    <row r="47" spans="1:19" ht="11.25" hidden="1">
      <c r="A47" s="8" t="e">
        <f t="shared" si="5"/>
        <v>#REF!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97">
        <f t="shared" si="3"/>
        <v>0</v>
      </c>
      <c r="P47" s="107"/>
      <c r="Q47" s="103"/>
      <c r="R47" s="103"/>
      <c r="S47" s="103"/>
    </row>
    <row r="48" spans="1:19" ht="11.25" hidden="1">
      <c r="A48" s="8" t="e">
        <f t="shared" si="5"/>
        <v>#REF!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97">
        <f t="shared" si="3"/>
        <v>0</v>
      </c>
      <c r="P48" s="107"/>
      <c r="Q48" s="103"/>
      <c r="R48" s="103"/>
      <c r="S48" s="103"/>
    </row>
    <row r="49" spans="1:19" ht="11.25" hidden="1">
      <c r="A49" s="8" t="e">
        <f t="shared" si="5"/>
        <v>#REF!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97">
        <f t="shared" si="3"/>
        <v>0</v>
      </c>
      <c r="P49" s="107"/>
      <c r="Q49" s="103"/>
      <c r="R49" s="103"/>
      <c r="S49" s="103"/>
    </row>
    <row r="50" spans="1:19" ht="11.25" hidden="1">
      <c r="A50" s="8" t="e">
        <f t="shared" si="5"/>
        <v>#REF!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97">
        <f t="shared" si="3"/>
        <v>0</v>
      </c>
      <c r="P50" s="107"/>
      <c r="Q50" s="103"/>
      <c r="R50" s="103"/>
      <c r="S50" s="103"/>
    </row>
    <row r="51" spans="1:19" ht="11.25" hidden="1">
      <c r="A51" s="8" t="e">
        <f t="shared" si="5"/>
        <v>#REF!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97">
        <f t="shared" si="3"/>
        <v>0</v>
      </c>
      <c r="P51" s="107"/>
      <c r="Q51" s="103"/>
      <c r="R51" s="103"/>
      <c r="S51" s="103"/>
    </row>
    <row r="52" spans="1:19" ht="11.25" hidden="1">
      <c r="A52" s="8" t="e">
        <f t="shared" si="5"/>
        <v>#REF!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97">
        <f t="shared" si="3"/>
        <v>0</v>
      </c>
      <c r="P52" s="107"/>
      <c r="Q52" s="103"/>
      <c r="R52" s="103"/>
      <c r="S52" s="103"/>
    </row>
    <row r="53" spans="1:19" ht="11.25" hidden="1">
      <c r="A53" s="23"/>
      <c r="B53" s="23"/>
      <c r="C53" s="23" t="s">
        <v>11</v>
      </c>
      <c r="D53" s="23"/>
      <c r="E53" s="3"/>
      <c r="F53" s="3"/>
      <c r="G53" s="3"/>
      <c r="H53" s="3"/>
      <c r="I53" s="3"/>
      <c r="J53" s="3"/>
      <c r="K53" s="3"/>
      <c r="L53" s="3"/>
      <c r="M53" s="3"/>
      <c r="N53" s="3"/>
      <c r="O53" s="97">
        <f t="shared" si="3"/>
        <v>0</v>
      </c>
      <c r="P53" s="94"/>
      <c r="Q53" s="23"/>
      <c r="R53" s="23"/>
      <c r="S53" s="23"/>
    </row>
    <row r="54" spans="1:19" ht="11.25" hidden="1">
      <c r="A54" s="8" t="e">
        <f>A52+1</f>
        <v>#REF!</v>
      </c>
      <c r="B54" s="103"/>
      <c r="C54" s="100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97">
        <f t="shared" si="3"/>
        <v>0</v>
      </c>
      <c r="P54" s="107"/>
      <c r="Q54" s="103"/>
      <c r="R54" s="103"/>
      <c r="S54" s="103"/>
    </row>
    <row r="55" spans="1:19" ht="11.25" hidden="1">
      <c r="A55" s="8" t="e">
        <f aca="true" t="shared" si="6" ref="A55:A61">A54+1</f>
        <v>#REF!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97">
        <f t="shared" si="3"/>
        <v>0</v>
      </c>
      <c r="P55" s="107"/>
      <c r="Q55" s="103"/>
      <c r="R55" s="103"/>
      <c r="S55" s="103"/>
    </row>
    <row r="56" spans="1:19" ht="11.25" hidden="1">
      <c r="A56" s="23" t="e">
        <f t="shared" si="6"/>
        <v>#REF!</v>
      </c>
      <c r="B56" s="23"/>
      <c r="C56" s="23" t="s">
        <v>446</v>
      </c>
      <c r="D56" s="23"/>
      <c r="E56" s="3"/>
      <c r="F56" s="3"/>
      <c r="G56" s="3"/>
      <c r="H56" s="3"/>
      <c r="I56" s="3"/>
      <c r="J56" s="3"/>
      <c r="K56" s="3"/>
      <c r="L56" s="3"/>
      <c r="M56" s="3"/>
      <c r="N56" s="3"/>
      <c r="O56" s="97">
        <f t="shared" si="3"/>
        <v>0</v>
      </c>
      <c r="P56" s="94"/>
      <c r="Q56" s="23"/>
      <c r="R56" s="23"/>
      <c r="S56" s="23"/>
    </row>
    <row r="57" spans="1:19" ht="11.25" hidden="1">
      <c r="A57" s="8" t="e">
        <f t="shared" si="6"/>
        <v>#REF!</v>
      </c>
      <c r="B57" s="103"/>
      <c r="C57" s="100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97">
        <f t="shared" si="3"/>
        <v>0</v>
      </c>
      <c r="P57" s="107"/>
      <c r="Q57" s="103"/>
      <c r="R57" s="103"/>
      <c r="S57" s="103"/>
    </row>
    <row r="58" spans="1:19" ht="11.25" hidden="1">
      <c r="A58" s="8" t="e">
        <f t="shared" si="6"/>
        <v>#REF!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97">
        <f t="shared" si="3"/>
        <v>0</v>
      </c>
      <c r="P58" s="107"/>
      <c r="Q58" s="103"/>
      <c r="R58" s="103"/>
      <c r="S58" s="103"/>
    </row>
    <row r="59" spans="1:19" ht="11.25" hidden="1">
      <c r="A59" s="8" t="e">
        <f t="shared" si="6"/>
        <v>#REF!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97">
        <f t="shared" si="3"/>
        <v>0</v>
      </c>
      <c r="P59" s="107"/>
      <c r="Q59" s="103"/>
      <c r="R59" s="103"/>
      <c r="S59" s="103"/>
    </row>
    <row r="60" spans="1:19" ht="11.25" hidden="1">
      <c r="A60" s="8" t="e">
        <f t="shared" si="6"/>
        <v>#REF!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97">
        <f t="shared" si="3"/>
        <v>0</v>
      </c>
      <c r="P60" s="107"/>
      <c r="Q60" s="103"/>
      <c r="R60" s="103"/>
      <c r="S60" s="103"/>
    </row>
    <row r="61" spans="1:19" ht="11.25" hidden="1">
      <c r="A61" s="10" t="e">
        <f t="shared" si="6"/>
        <v>#REF!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97">
        <f>SUM(E61:N61)</f>
        <v>0</v>
      </c>
      <c r="P61" s="108"/>
      <c r="Q61" s="104"/>
      <c r="R61" s="104"/>
      <c r="S61" s="104"/>
    </row>
    <row r="62" ht="11.25" hidden="1">
      <c r="O62" s="97">
        <f>SUM(E62:N62)</f>
        <v>0</v>
      </c>
    </row>
    <row r="63" spans="15:18" ht="11.25" hidden="1">
      <c r="O63" s="97">
        <f>SUM(E63:N63)</f>
        <v>0</v>
      </c>
      <c r="R63" s="105" t="s">
        <v>26</v>
      </c>
    </row>
    <row r="64" spans="4:18" ht="11.25">
      <c r="D64" s="5" t="s">
        <v>25</v>
      </c>
      <c r="H64" s="5" t="s">
        <v>17</v>
      </c>
      <c r="R64" s="5" t="s">
        <v>18</v>
      </c>
    </row>
    <row r="65" ht="11.25">
      <c r="R65" s="5" t="s">
        <v>19</v>
      </c>
    </row>
  </sheetData>
  <sheetProtection/>
  <mergeCells count="12">
    <mergeCell ref="Q5:Q7"/>
    <mergeCell ref="R5:R7"/>
    <mergeCell ref="S5:S7"/>
    <mergeCell ref="O6:O7"/>
    <mergeCell ref="P6:P7"/>
    <mergeCell ref="O5:P5"/>
    <mergeCell ref="E7:N7"/>
    <mergeCell ref="A5:A7"/>
    <mergeCell ref="B5:B7"/>
    <mergeCell ref="D5:D7"/>
    <mergeCell ref="C5:C7"/>
    <mergeCell ref="E5:N5"/>
  </mergeCells>
  <printOptions/>
  <pageMargins left="0.17" right="0.17" top="0.26" bottom="0.21" header="0.17" footer="0.21"/>
  <pageSetup horizontalDpi="600" verticalDpi="600" orientation="portrait" paperSize="9" scale="90" r:id="rId1"/>
  <rowBreaks count="1" manualBreakCount="1">
    <brk id="2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14"/>
  <sheetViews>
    <sheetView showZeros="0" zoomScale="115" zoomScaleNormal="115" zoomScalePageLayoutView="0" workbookViewId="0" topLeftCell="A1">
      <pane xSplit="3" ySplit="8" topLeftCell="D9" activePane="bottomRight" state="frozen"/>
      <selection pane="topLeft" activeCell="T9" sqref="T9"/>
      <selection pane="topRight" activeCell="T9" sqref="T9"/>
      <selection pane="bottomLeft" activeCell="T9" sqref="T9"/>
      <selection pane="bottomRight" activeCell="T9" sqref="T9"/>
    </sheetView>
  </sheetViews>
  <sheetFormatPr defaultColWidth="9.140625" defaultRowHeight="12.75"/>
  <cols>
    <col min="1" max="1" width="3.57421875" style="2" customWidth="1"/>
    <col min="2" max="2" width="8.7109375" style="2" bestFit="1" customWidth="1"/>
    <col min="3" max="3" width="28.140625" style="2" customWidth="1"/>
    <col min="4" max="4" width="3.28125" style="2" customWidth="1"/>
    <col min="5" max="8" width="5.7109375" style="2" customWidth="1"/>
    <col min="9" max="9" width="4.421875" style="2" customWidth="1"/>
    <col min="10" max="10" width="3.57421875" style="2" customWidth="1"/>
    <col min="11" max="11" width="3.8515625" style="2" customWidth="1"/>
    <col min="12" max="12" width="3.00390625" style="2" customWidth="1"/>
    <col min="13" max="13" width="3.8515625" style="2" customWidth="1"/>
    <col min="14" max="14" width="3.8515625" style="15" customWidth="1"/>
    <col min="15" max="16" width="8.7109375" style="2" customWidth="1"/>
    <col min="17" max="17" width="10.57421875" style="2" customWidth="1"/>
    <col min="18" max="16384" width="9.140625" style="2" customWidth="1"/>
  </cols>
  <sheetData>
    <row r="1" spans="1:17" ht="11.25">
      <c r="A1" s="1" t="s">
        <v>424</v>
      </c>
      <c r="B1" s="1"/>
      <c r="C1" s="1"/>
      <c r="D1" s="1"/>
      <c r="E1" s="1"/>
      <c r="F1" s="1"/>
      <c r="G1" s="1"/>
      <c r="H1" s="1"/>
      <c r="Q1" s="14" t="s">
        <v>20</v>
      </c>
    </row>
    <row r="2" ht="11.25">
      <c r="A2" s="2" t="s">
        <v>378</v>
      </c>
    </row>
    <row r="3" ht="11.25">
      <c r="A3" s="2" t="s">
        <v>379</v>
      </c>
    </row>
    <row r="4" ht="11.25">
      <c r="A4" s="2" t="s">
        <v>429</v>
      </c>
    </row>
    <row r="5" spans="1:17" ht="16.5" customHeight="1">
      <c r="A5" s="215" t="s">
        <v>1</v>
      </c>
      <c r="B5" s="203" t="s">
        <v>22</v>
      </c>
      <c r="C5" s="215" t="s">
        <v>12</v>
      </c>
      <c r="D5" s="215" t="s">
        <v>0</v>
      </c>
      <c r="E5" s="218" t="s">
        <v>13</v>
      </c>
      <c r="F5" s="219"/>
      <c r="G5" s="219"/>
      <c r="H5" s="219"/>
      <c r="I5" s="219"/>
      <c r="J5" s="219"/>
      <c r="K5" s="219"/>
      <c r="L5" s="220"/>
      <c r="M5" s="206" t="s">
        <v>14</v>
      </c>
      <c r="N5" s="207"/>
      <c r="O5" s="203" t="s">
        <v>15</v>
      </c>
      <c r="P5" s="203" t="s">
        <v>21</v>
      </c>
      <c r="Q5" s="203" t="s">
        <v>16</v>
      </c>
    </row>
    <row r="6" spans="1:17" ht="30.75">
      <c r="A6" s="216"/>
      <c r="B6" s="204"/>
      <c r="C6" s="216"/>
      <c r="D6" s="216"/>
      <c r="E6" s="3"/>
      <c r="F6" s="3"/>
      <c r="G6" s="3"/>
      <c r="H6" s="3"/>
      <c r="I6" s="3" t="s">
        <v>430</v>
      </c>
      <c r="J6" s="3"/>
      <c r="K6" s="3"/>
      <c r="L6" s="3"/>
      <c r="M6" s="208" t="s">
        <v>40</v>
      </c>
      <c r="N6" s="210" t="s">
        <v>41</v>
      </c>
      <c r="O6" s="204"/>
      <c r="P6" s="204"/>
      <c r="Q6" s="204"/>
    </row>
    <row r="7" spans="1:17" ht="11.25">
      <c r="A7" s="217"/>
      <c r="B7" s="205"/>
      <c r="C7" s="217"/>
      <c r="D7" s="217"/>
      <c r="E7" s="212" t="s">
        <v>23</v>
      </c>
      <c r="F7" s="213"/>
      <c r="G7" s="213"/>
      <c r="H7" s="213"/>
      <c r="I7" s="213"/>
      <c r="J7" s="213"/>
      <c r="K7" s="213"/>
      <c r="L7" s="214"/>
      <c r="M7" s="209"/>
      <c r="N7" s="211"/>
      <c r="O7" s="205"/>
      <c r="P7" s="205"/>
      <c r="Q7" s="205"/>
    </row>
    <row r="8" spans="1:17" ht="11.25">
      <c r="A8" s="12"/>
      <c r="B8" s="12"/>
      <c r="C8" s="12" t="s">
        <v>2</v>
      </c>
      <c r="D8" s="12"/>
      <c r="E8" s="13"/>
      <c r="F8" s="13"/>
      <c r="G8" s="13"/>
      <c r="H8" s="13"/>
      <c r="I8" s="13"/>
      <c r="J8" s="13"/>
      <c r="K8" s="13"/>
      <c r="L8" s="13"/>
      <c r="M8" s="12"/>
      <c r="N8" s="16"/>
      <c r="O8" s="12"/>
      <c r="P8" s="12"/>
      <c r="Q8" s="12"/>
    </row>
    <row r="9" spans="1:17" ht="12.75" customHeight="1">
      <c r="A9" s="6">
        <v>1</v>
      </c>
      <c r="B9" s="7" t="s">
        <v>114</v>
      </c>
      <c r="C9" s="7" t="s">
        <v>119</v>
      </c>
      <c r="D9" s="7">
        <v>2</v>
      </c>
      <c r="E9" s="7"/>
      <c r="F9" s="7"/>
      <c r="G9" s="7"/>
      <c r="H9" s="7"/>
      <c r="I9" s="7"/>
      <c r="J9" s="7"/>
      <c r="K9" s="7"/>
      <c r="L9" s="7"/>
      <c r="M9" s="7">
        <v>2</v>
      </c>
      <c r="N9" s="17"/>
      <c r="O9" s="7"/>
      <c r="P9" s="7"/>
      <c r="Q9" s="7"/>
    </row>
    <row r="10" spans="1:17" s="22" customFormat="1" ht="11.25">
      <c r="A10" s="20"/>
      <c r="B10" s="21"/>
      <c r="C10" s="21" t="s">
        <v>183</v>
      </c>
      <c r="D10" s="21">
        <f>SUM(D8:D9)</f>
        <v>2</v>
      </c>
      <c r="E10" s="21"/>
      <c r="F10" s="21"/>
      <c r="G10" s="21"/>
      <c r="H10" s="21"/>
      <c r="I10" s="21"/>
      <c r="J10" s="21"/>
      <c r="K10" s="21"/>
      <c r="L10" s="21"/>
      <c r="M10" s="21">
        <f>SUM(M8:M9)</f>
        <v>2</v>
      </c>
      <c r="N10" s="21">
        <f>SUM(N8:N9)</f>
        <v>0</v>
      </c>
      <c r="O10" s="21"/>
      <c r="P10" s="21"/>
      <c r="Q10" s="21"/>
    </row>
    <row r="11" ht="6.75" customHeight="1"/>
    <row r="12" ht="11.25">
      <c r="P12" s="4" t="s">
        <v>26</v>
      </c>
    </row>
    <row r="13" spans="2:16" ht="11.25">
      <c r="B13" s="5" t="s">
        <v>25</v>
      </c>
      <c r="P13" s="5" t="s">
        <v>18</v>
      </c>
    </row>
    <row r="14" ht="11.25">
      <c r="P14" s="5" t="s">
        <v>19</v>
      </c>
    </row>
  </sheetData>
  <sheetProtection/>
  <mergeCells count="12">
    <mergeCell ref="O5:O7"/>
    <mergeCell ref="P5:P7"/>
    <mergeCell ref="Q5:Q7"/>
    <mergeCell ref="M6:M7"/>
    <mergeCell ref="N6:N7"/>
    <mergeCell ref="M5:N5"/>
    <mergeCell ref="E7:L7"/>
    <mergeCell ref="A5:A7"/>
    <mergeCell ref="B5:B7"/>
    <mergeCell ref="C5:C7"/>
    <mergeCell ref="D5:D7"/>
    <mergeCell ref="E5:L5"/>
  </mergeCells>
  <printOptions/>
  <pageMargins left="0.17" right="0.17" top="0.26" bottom="0.3" header="0.17" footer="0.16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7"/>
  <sheetViews>
    <sheetView showZeros="0" zoomScale="115" zoomScaleNormal="115" zoomScalePageLayoutView="0" workbookViewId="0" topLeftCell="A1">
      <pane xSplit="3" ySplit="8" topLeftCell="D9" activePane="bottomRight" state="frozen"/>
      <selection pane="topLeft" activeCell="T9" sqref="T9"/>
      <selection pane="topRight" activeCell="T9" sqref="T9"/>
      <selection pane="bottomLeft" activeCell="T9" sqref="T9"/>
      <selection pane="bottomRight" activeCell="T9" sqref="T9"/>
    </sheetView>
  </sheetViews>
  <sheetFormatPr defaultColWidth="9.140625" defaultRowHeight="12.75"/>
  <cols>
    <col min="1" max="1" width="3.57421875" style="2" customWidth="1"/>
    <col min="2" max="2" width="8.7109375" style="2" bestFit="1" customWidth="1"/>
    <col min="3" max="3" width="28.140625" style="2" customWidth="1"/>
    <col min="4" max="4" width="3.28125" style="2" customWidth="1"/>
    <col min="5" max="8" width="5.7109375" style="2" customWidth="1"/>
    <col min="9" max="9" width="4.421875" style="2" customWidth="1"/>
    <col min="10" max="10" width="3.57421875" style="2" customWidth="1"/>
    <col min="11" max="11" width="3.8515625" style="2" customWidth="1"/>
    <col min="12" max="12" width="3.00390625" style="2" customWidth="1"/>
    <col min="13" max="13" width="3.8515625" style="2" customWidth="1"/>
    <col min="14" max="14" width="3.8515625" style="15" customWidth="1"/>
    <col min="15" max="16" width="8.7109375" style="2" customWidth="1"/>
    <col min="17" max="17" width="10.57421875" style="2" customWidth="1"/>
    <col min="18" max="16384" width="9.140625" style="2" customWidth="1"/>
  </cols>
  <sheetData>
    <row r="1" spans="1:17" ht="11.25">
      <c r="A1" s="1" t="s">
        <v>424</v>
      </c>
      <c r="B1" s="1"/>
      <c r="C1" s="1"/>
      <c r="D1" s="1"/>
      <c r="E1" s="1"/>
      <c r="F1" s="1"/>
      <c r="G1" s="1"/>
      <c r="H1" s="1"/>
      <c r="Q1" s="14" t="s">
        <v>20</v>
      </c>
    </row>
    <row r="2" ht="11.25">
      <c r="A2" s="2" t="s">
        <v>378</v>
      </c>
    </row>
    <row r="3" ht="11.25">
      <c r="A3" s="2" t="s">
        <v>379</v>
      </c>
    </row>
    <row r="4" ht="11.25">
      <c r="A4" s="2" t="s">
        <v>431</v>
      </c>
    </row>
    <row r="5" spans="1:17" ht="16.5" customHeight="1">
      <c r="A5" s="215" t="s">
        <v>1</v>
      </c>
      <c r="B5" s="203" t="s">
        <v>22</v>
      </c>
      <c r="C5" s="215" t="s">
        <v>12</v>
      </c>
      <c r="D5" s="215" t="s">
        <v>0</v>
      </c>
      <c r="E5" s="218" t="s">
        <v>13</v>
      </c>
      <c r="F5" s="219"/>
      <c r="G5" s="219"/>
      <c r="H5" s="219"/>
      <c r="I5" s="219"/>
      <c r="J5" s="219"/>
      <c r="K5" s="219"/>
      <c r="L5" s="220"/>
      <c r="M5" s="206" t="s">
        <v>14</v>
      </c>
      <c r="N5" s="207"/>
      <c r="O5" s="203" t="s">
        <v>15</v>
      </c>
      <c r="P5" s="203" t="s">
        <v>21</v>
      </c>
      <c r="Q5" s="203" t="s">
        <v>16</v>
      </c>
    </row>
    <row r="6" spans="1:17" ht="30.75">
      <c r="A6" s="216"/>
      <c r="B6" s="204"/>
      <c r="C6" s="216"/>
      <c r="D6" s="216"/>
      <c r="E6" s="3"/>
      <c r="F6" s="3"/>
      <c r="G6" s="3"/>
      <c r="H6" s="3"/>
      <c r="I6" s="3"/>
      <c r="J6" s="3"/>
      <c r="K6" s="3" t="s">
        <v>432</v>
      </c>
      <c r="L6" s="3"/>
      <c r="M6" s="208" t="s">
        <v>40</v>
      </c>
      <c r="N6" s="210" t="s">
        <v>41</v>
      </c>
      <c r="O6" s="204"/>
      <c r="P6" s="204"/>
      <c r="Q6" s="204"/>
    </row>
    <row r="7" spans="1:17" ht="11.25">
      <c r="A7" s="217"/>
      <c r="B7" s="205"/>
      <c r="C7" s="217"/>
      <c r="D7" s="217"/>
      <c r="E7" s="212" t="s">
        <v>23</v>
      </c>
      <c r="F7" s="213"/>
      <c r="G7" s="213"/>
      <c r="H7" s="213"/>
      <c r="I7" s="213"/>
      <c r="J7" s="213"/>
      <c r="K7" s="213"/>
      <c r="L7" s="214"/>
      <c r="M7" s="209"/>
      <c r="N7" s="211"/>
      <c r="O7" s="205"/>
      <c r="P7" s="205"/>
      <c r="Q7" s="205"/>
    </row>
    <row r="8" spans="1:17" ht="11.25">
      <c r="A8" s="12"/>
      <c r="B8" s="12"/>
      <c r="C8" s="12" t="s">
        <v>2</v>
      </c>
      <c r="D8" s="12"/>
      <c r="E8" s="13"/>
      <c r="F8" s="13"/>
      <c r="G8" s="13"/>
      <c r="H8" s="13"/>
      <c r="I8" s="13"/>
      <c r="J8" s="13"/>
      <c r="K8" s="13"/>
      <c r="L8" s="13"/>
      <c r="M8" s="12"/>
      <c r="N8" s="16"/>
      <c r="O8" s="12"/>
      <c r="P8" s="12"/>
      <c r="Q8" s="12"/>
    </row>
    <row r="9" spans="1:17" ht="12.75" customHeight="1">
      <c r="A9" s="6">
        <v>1</v>
      </c>
      <c r="B9" s="7" t="s">
        <v>114</v>
      </c>
      <c r="C9" s="7" t="s">
        <v>119</v>
      </c>
      <c r="D9" s="7">
        <v>2</v>
      </c>
      <c r="E9" s="7"/>
      <c r="F9" s="7"/>
      <c r="G9" s="7"/>
      <c r="H9" s="7"/>
      <c r="I9" s="7"/>
      <c r="J9" s="7"/>
      <c r="K9" s="7"/>
      <c r="L9" s="7"/>
      <c r="M9" s="7">
        <v>1</v>
      </c>
      <c r="N9" s="17"/>
      <c r="O9" s="7"/>
      <c r="P9" s="7"/>
      <c r="Q9" s="7"/>
    </row>
    <row r="10" spans="1:17" ht="12.75" customHeight="1">
      <c r="A10" s="8">
        <f>A9+1</f>
        <v>2</v>
      </c>
      <c r="B10" s="9" t="s">
        <v>426</v>
      </c>
      <c r="C10" s="9" t="s">
        <v>120</v>
      </c>
      <c r="D10" s="9">
        <v>2</v>
      </c>
      <c r="E10" s="9"/>
      <c r="F10" s="9"/>
      <c r="G10" s="9"/>
      <c r="H10" s="9"/>
      <c r="I10" s="9"/>
      <c r="J10" s="9"/>
      <c r="K10" s="9"/>
      <c r="L10" s="9"/>
      <c r="M10" s="9">
        <v>1</v>
      </c>
      <c r="N10" s="18"/>
      <c r="O10" s="9"/>
      <c r="P10" s="9"/>
      <c r="Q10" s="9"/>
    </row>
    <row r="11" spans="1:17" ht="12.75" customHeight="1">
      <c r="A11" s="8">
        <f>A10+1</f>
        <v>3</v>
      </c>
      <c r="B11" s="9" t="s">
        <v>427</v>
      </c>
      <c r="C11" s="9" t="s">
        <v>74</v>
      </c>
      <c r="D11" s="9">
        <v>2</v>
      </c>
      <c r="E11" s="9"/>
      <c r="F11" s="9"/>
      <c r="G11" s="9"/>
      <c r="H11" s="9"/>
      <c r="I11" s="9"/>
      <c r="J11" s="9"/>
      <c r="K11" s="9"/>
      <c r="L11" s="9"/>
      <c r="M11" s="9">
        <v>1</v>
      </c>
      <c r="N11" s="18"/>
      <c r="O11" s="9"/>
      <c r="P11" s="9"/>
      <c r="Q11" s="9"/>
    </row>
    <row r="12" spans="1:17" ht="12.75" customHeight="1">
      <c r="A12" s="8">
        <f>A11+1</f>
        <v>4</v>
      </c>
      <c r="B12" s="9" t="s">
        <v>149</v>
      </c>
      <c r="C12" s="9" t="s">
        <v>154</v>
      </c>
      <c r="D12" s="9">
        <v>3</v>
      </c>
      <c r="E12" s="9"/>
      <c r="F12" s="9"/>
      <c r="G12" s="9"/>
      <c r="H12" s="9"/>
      <c r="I12" s="9"/>
      <c r="J12" s="9"/>
      <c r="K12" s="9"/>
      <c r="L12" s="9"/>
      <c r="M12" s="9">
        <v>1</v>
      </c>
      <c r="N12" s="18"/>
      <c r="O12" s="9"/>
      <c r="P12" s="9"/>
      <c r="Q12" s="9"/>
    </row>
    <row r="13" spans="1:17" s="22" customFormat="1" ht="11.25">
      <c r="A13" s="20"/>
      <c r="B13" s="21"/>
      <c r="C13" s="21" t="s">
        <v>183</v>
      </c>
      <c r="D13" s="21">
        <f>SUM(D8:D12)</f>
        <v>9</v>
      </c>
      <c r="E13" s="21"/>
      <c r="F13" s="21"/>
      <c r="G13" s="21"/>
      <c r="H13" s="21"/>
      <c r="I13" s="21"/>
      <c r="J13" s="21"/>
      <c r="K13" s="21"/>
      <c r="L13" s="21"/>
      <c r="M13" s="21">
        <f>SUM(M8:M12)</f>
        <v>4</v>
      </c>
      <c r="N13" s="21">
        <f>SUM(N8:N12)</f>
        <v>0</v>
      </c>
      <c r="O13" s="21"/>
      <c r="P13" s="21"/>
      <c r="Q13" s="21"/>
    </row>
    <row r="14" ht="6.75" customHeight="1"/>
    <row r="15" ht="11.25">
      <c r="P15" s="4" t="s">
        <v>26</v>
      </c>
    </row>
    <row r="16" spans="2:16" ht="11.25">
      <c r="B16" s="5" t="s">
        <v>25</v>
      </c>
      <c r="P16" s="5" t="s">
        <v>18</v>
      </c>
    </row>
    <row r="17" ht="11.25">
      <c r="P17" s="5" t="s">
        <v>19</v>
      </c>
    </row>
  </sheetData>
  <sheetProtection/>
  <mergeCells count="12">
    <mergeCell ref="O5:O7"/>
    <mergeCell ref="P5:P7"/>
    <mergeCell ref="Q5:Q7"/>
    <mergeCell ref="M6:M7"/>
    <mergeCell ref="N6:N7"/>
    <mergeCell ref="M5:N5"/>
    <mergeCell ref="E7:L7"/>
    <mergeCell ref="A5:A7"/>
    <mergeCell ref="B5:B7"/>
    <mergeCell ref="C5:C7"/>
    <mergeCell ref="D5:D7"/>
    <mergeCell ref="E5:L5"/>
  </mergeCells>
  <printOptions/>
  <pageMargins left="0.17" right="0.17" top="0.26" bottom="0.3" header="0.17" footer="0.16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3"/>
  <sheetViews>
    <sheetView showZeros="0" view="pageBreakPreview" zoomScale="115" zoomScaleNormal="130" zoomScaleSheetLayoutView="115" zoomScalePageLayoutView="0" workbookViewId="0" topLeftCell="A10">
      <selection activeCell="T9" sqref="T9"/>
    </sheetView>
  </sheetViews>
  <sheetFormatPr defaultColWidth="9.140625" defaultRowHeight="12.75"/>
  <cols>
    <col min="1" max="1" width="7.140625" style="32" customWidth="1"/>
    <col min="2" max="2" width="10.57421875" style="32" customWidth="1"/>
    <col min="3" max="3" width="24.421875" style="32" customWidth="1"/>
    <col min="4" max="4" width="3.7109375" style="32" customWidth="1"/>
    <col min="5" max="5" width="7.57421875" style="32" customWidth="1"/>
    <col min="6" max="9" width="3.00390625" style="32" hidden="1" customWidth="1"/>
    <col min="10" max="10" width="7.28125" style="135" customWidth="1"/>
    <col min="11" max="11" width="3.8515625" style="66" customWidth="1"/>
    <col min="12" max="12" width="3.8515625" style="38" customWidth="1"/>
    <col min="13" max="13" width="7.8515625" style="36" bestFit="1" customWidth="1"/>
    <col min="14" max="14" width="8.8515625" style="36" customWidth="1"/>
    <col min="15" max="15" width="16.28125" style="36" customWidth="1"/>
    <col min="16" max="16384" width="9.140625" style="32" customWidth="1"/>
  </cols>
  <sheetData>
    <row r="1" spans="1:15" ht="22.5" customHeight="1">
      <c r="A1" s="273" t="s">
        <v>456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134" t="s">
        <v>20</v>
      </c>
    </row>
    <row r="2" ht="15" customHeight="1">
      <c r="A2" s="32" t="s">
        <v>457</v>
      </c>
    </row>
    <row r="3" ht="15" customHeight="1">
      <c r="A3" s="32" t="s">
        <v>458</v>
      </c>
    </row>
    <row r="4" ht="15" customHeight="1">
      <c r="A4" s="32" t="s">
        <v>459</v>
      </c>
    </row>
    <row r="5" spans="1:15" ht="16.5" customHeight="1">
      <c r="A5" s="245" t="s">
        <v>1</v>
      </c>
      <c r="B5" s="234" t="s">
        <v>22</v>
      </c>
      <c r="C5" s="245" t="s">
        <v>12</v>
      </c>
      <c r="D5" s="245" t="s">
        <v>0</v>
      </c>
      <c r="E5" s="251" t="s">
        <v>13</v>
      </c>
      <c r="F5" s="252"/>
      <c r="G5" s="252"/>
      <c r="H5" s="252"/>
      <c r="I5" s="252"/>
      <c r="J5" s="252"/>
      <c r="K5" s="251" t="s">
        <v>14</v>
      </c>
      <c r="L5" s="253"/>
      <c r="M5" s="234" t="s">
        <v>404</v>
      </c>
      <c r="N5" s="234" t="s">
        <v>455</v>
      </c>
      <c r="O5" s="234" t="s">
        <v>16</v>
      </c>
    </row>
    <row r="6" spans="1:15" ht="32.25">
      <c r="A6" s="246"/>
      <c r="B6" s="235"/>
      <c r="C6" s="246"/>
      <c r="D6" s="246"/>
      <c r="E6" s="136" t="s">
        <v>460</v>
      </c>
      <c r="F6" s="136" t="s">
        <v>461</v>
      </c>
      <c r="G6" s="136" t="s">
        <v>462</v>
      </c>
      <c r="H6" s="136" t="s">
        <v>463</v>
      </c>
      <c r="I6" s="136" t="s">
        <v>464</v>
      </c>
      <c r="J6" s="137" t="s">
        <v>399</v>
      </c>
      <c r="K6" s="269" t="s">
        <v>40</v>
      </c>
      <c r="L6" s="267" t="s">
        <v>41</v>
      </c>
      <c r="M6" s="235"/>
      <c r="N6" s="235"/>
      <c r="O6" s="235"/>
    </row>
    <row r="7" spans="1:15" ht="12">
      <c r="A7" s="247"/>
      <c r="B7" s="236"/>
      <c r="C7" s="247"/>
      <c r="D7" s="247"/>
      <c r="E7" s="271" t="s">
        <v>465</v>
      </c>
      <c r="F7" s="272"/>
      <c r="G7" s="272"/>
      <c r="H7" s="272"/>
      <c r="I7" s="272"/>
      <c r="J7" s="272"/>
      <c r="K7" s="270"/>
      <c r="L7" s="268"/>
      <c r="M7" s="236"/>
      <c r="N7" s="236"/>
      <c r="O7" s="236"/>
    </row>
    <row r="8" spans="1:15" ht="12">
      <c r="A8" s="92"/>
      <c r="B8" s="92"/>
      <c r="C8" s="92" t="s">
        <v>2</v>
      </c>
      <c r="D8" s="92"/>
      <c r="E8" s="138"/>
      <c r="F8" s="138"/>
      <c r="G8" s="138"/>
      <c r="H8" s="138"/>
      <c r="I8" s="138"/>
      <c r="J8" s="139"/>
      <c r="K8" s="92"/>
      <c r="L8" s="92"/>
      <c r="M8" s="92"/>
      <c r="N8" s="92"/>
      <c r="O8" s="92"/>
    </row>
    <row r="9" spans="1:15" ht="12.75" customHeight="1">
      <c r="A9" s="119">
        <v>1</v>
      </c>
      <c r="B9" s="119" t="s">
        <v>267</v>
      </c>
      <c r="C9" s="115" t="s">
        <v>452</v>
      </c>
      <c r="D9" s="119">
        <v>1</v>
      </c>
      <c r="E9" s="140"/>
      <c r="F9" s="140"/>
      <c r="G9" s="140"/>
      <c r="H9" s="140"/>
      <c r="I9" s="140"/>
      <c r="J9" s="141"/>
      <c r="K9" s="53">
        <v>16</v>
      </c>
      <c r="L9" s="53"/>
      <c r="M9" s="119"/>
      <c r="N9" s="119"/>
      <c r="O9" s="53"/>
    </row>
    <row r="10" spans="1:15" ht="12.75" customHeight="1">
      <c r="A10" s="126">
        <f aca="true" t="shared" si="0" ref="A10:A22">A9+1</f>
        <v>2</v>
      </c>
      <c r="B10" s="126" t="s">
        <v>254</v>
      </c>
      <c r="C10" s="121" t="s">
        <v>158</v>
      </c>
      <c r="D10" s="126">
        <v>3</v>
      </c>
      <c r="E10" s="142"/>
      <c r="F10" s="142"/>
      <c r="G10" s="142"/>
      <c r="H10" s="142"/>
      <c r="I10" s="142"/>
      <c r="J10" s="143"/>
      <c r="K10" s="144">
        <v>6</v>
      </c>
      <c r="L10" s="144"/>
      <c r="M10" s="126"/>
      <c r="N10" s="126"/>
      <c r="O10" s="144"/>
    </row>
    <row r="11" spans="1:15" ht="12.75" customHeight="1">
      <c r="A11" s="126">
        <f t="shared" si="0"/>
        <v>3</v>
      </c>
      <c r="B11" s="126" t="s">
        <v>238</v>
      </c>
      <c r="C11" s="121" t="s">
        <v>136</v>
      </c>
      <c r="D11" s="126">
        <v>5</v>
      </c>
      <c r="E11" s="142"/>
      <c r="F11" s="142"/>
      <c r="G11" s="142"/>
      <c r="H11" s="142"/>
      <c r="I11" s="142"/>
      <c r="J11" s="143"/>
      <c r="K11" s="144">
        <v>2</v>
      </c>
      <c r="L11" s="144"/>
      <c r="M11" s="126"/>
      <c r="N11" s="126"/>
      <c r="O11" s="144"/>
    </row>
    <row r="12" spans="1:15" ht="12.75" customHeight="1">
      <c r="A12" s="126">
        <f t="shared" si="0"/>
        <v>4</v>
      </c>
      <c r="B12" s="126" t="s">
        <v>514</v>
      </c>
      <c r="C12" s="121" t="s">
        <v>167</v>
      </c>
      <c r="D12" s="126">
        <v>2</v>
      </c>
      <c r="E12" s="142"/>
      <c r="F12" s="142"/>
      <c r="G12" s="142"/>
      <c r="H12" s="142"/>
      <c r="I12" s="142"/>
      <c r="J12" s="143"/>
      <c r="K12" s="144">
        <v>2</v>
      </c>
      <c r="L12" s="144"/>
      <c r="M12" s="126"/>
      <c r="N12" s="126"/>
      <c r="O12" s="144"/>
    </row>
    <row r="13" spans="1:15" ht="12">
      <c r="A13" s="126">
        <f t="shared" si="0"/>
        <v>5</v>
      </c>
      <c r="B13" s="126" t="s">
        <v>515</v>
      </c>
      <c r="C13" s="121" t="s">
        <v>373</v>
      </c>
      <c r="D13" s="126">
        <v>1</v>
      </c>
      <c r="E13" s="142"/>
      <c r="F13" s="142"/>
      <c r="G13" s="142"/>
      <c r="H13" s="142"/>
      <c r="I13" s="142"/>
      <c r="J13" s="143"/>
      <c r="K13" s="144">
        <v>2</v>
      </c>
      <c r="L13" s="144"/>
      <c r="M13" s="126"/>
      <c r="N13" s="126"/>
      <c r="O13" s="126"/>
    </row>
    <row r="14" spans="1:15" ht="12.75" customHeight="1">
      <c r="A14" s="126">
        <f t="shared" si="0"/>
        <v>6</v>
      </c>
      <c r="B14" s="126" t="s">
        <v>223</v>
      </c>
      <c r="C14" s="121" t="s">
        <v>94</v>
      </c>
      <c r="D14" s="126">
        <v>3</v>
      </c>
      <c r="E14" s="142"/>
      <c r="F14" s="142"/>
      <c r="G14" s="142"/>
      <c r="H14" s="142"/>
      <c r="I14" s="142"/>
      <c r="J14" s="143"/>
      <c r="K14" s="144">
        <v>1</v>
      </c>
      <c r="L14" s="144"/>
      <c r="M14" s="126"/>
      <c r="N14" s="126"/>
      <c r="O14" s="144"/>
    </row>
    <row r="15" spans="1:15" ht="12.75" customHeight="1">
      <c r="A15" s="126">
        <f t="shared" si="0"/>
        <v>7</v>
      </c>
      <c r="B15" s="126" t="s">
        <v>466</v>
      </c>
      <c r="C15" s="121" t="s">
        <v>78</v>
      </c>
      <c r="D15" s="126">
        <v>4</v>
      </c>
      <c r="E15" s="142"/>
      <c r="F15" s="142"/>
      <c r="G15" s="142"/>
      <c r="H15" s="142"/>
      <c r="I15" s="142"/>
      <c r="J15" s="143"/>
      <c r="K15" s="144">
        <v>1</v>
      </c>
      <c r="L15" s="144"/>
      <c r="M15" s="126"/>
      <c r="N15" s="126"/>
      <c r="O15" s="144"/>
    </row>
    <row r="16" spans="1:15" ht="12.75" customHeight="1">
      <c r="A16" s="126">
        <f t="shared" si="0"/>
        <v>8</v>
      </c>
      <c r="B16" s="126" t="s">
        <v>233</v>
      </c>
      <c r="C16" s="121" t="s">
        <v>242</v>
      </c>
      <c r="D16" s="126">
        <v>3</v>
      </c>
      <c r="E16" s="142"/>
      <c r="F16" s="142"/>
      <c r="G16" s="142"/>
      <c r="H16" s="142"/>
      <c r="I16" s="142"/>
      <c r="J16" s="143"/>
      <c r="K16" s="144">
        <v>1</v>
      </c>
      <c r="L16" s="144"/>
      <c r="M16" s="126"/>
      <c r="N16" s="126"/>
      <c r="O16" s="144"/>
    </row>
    <row r="17" spans="1:15" ht="12.75" customHeight="1">
      <c r="A17" s="126">
        <f t="shared" si="0"/>
        <v>9</v>
      </c>
      <c r="B17" s="126" t="s">
        <v>237</v>
      </c>
      <c r="C17" s="121" t="s">
        <v>244</v>
      </c>
      <c r="D17" s="126">
        <v>6</v>
      </c>
      <c r="E17" s="142"/>
      <c r="F17" s="142"/>
      <c r="G17" s="142"/>
      <c r="H17" s="142"/>
      <c r="I17" s="142"/>
      <c r="J17" s="143"/>
      <c r="K17" s="144">
        <v>1</v>
      </c>
      <c r="L17" s="144"/>
      <c r="M17" s="126"/>
      <c r="N17" s="126"/>
      <c r="O17" s="144"/>
    </row>
    <row r="18" spans="1:15" ht="12.75" customHeight="1">
      <c r="A18" s="126">
        <f t="shared" si="0"/>
        <v>10</v>
      </c>
      <c r="B18" s="126" t="s">
        <v>253</v>
      </c>
      <c r="C18" s="121" t="s">
        <v>157</v>
      </c>
      <c r="D18" s="126">
        <v>3</v>
      </c>
      <c r="E18" s="142"/>
      <c r="F18" s="142"/>
      <c r="G18" s="142"/>
      <c r="H18" s="142"/>
      <c r="I18" s="142"/>
      <c r="J18" s="143"/>
      <c r="K18" s="144">
        <v>1</v>
      </c>
      <c r="L18" s="144"/>
      <c r="M18" s="126"/>
      <c r="N18" s="126"/>
      <c r="O18" s="144"/>
    </row>
    <row r="19" spans="1:15" ht="12.75" customHeight="1">
      <c r="A19" s="126">
        <f t="shared" si="0"/>
        <v>11</v>
      </c>
      <c r="B19" s="126" t="s">
        <v>516</v>
      </c>
      <c r="C19" s="121" t="s">
        <v>256</v>
      </c>
      <c r="D19" s="126">
        <v>4</v>
      </c>
      <c r="E19" s="142"/>
      <c r="F19" s="142"/>
      <c r="G19" s="142"/>
      <c r="H19" s="142"/>
      <c r="I19" s="142"/>
      <c r="J19" s="143"/>
      <c r="K19" s="144">
        <v>1</v>
      </c>
      <c r="L19" s="144"/>
      <c r="M19" s="126"/>
      <c r="N19" s="126"/>
      <c r="O19" s="144"/>
    </row>
    <row r="20" spans="1:15" ht="12.75" customHeight="1">
      <c r="A20" s="126">
        <f t="shared" si="0"/>
        <v>12</v>
      </c>
      <c r="B20" s="126" t="s">
        <v>255</v>
      </c>
      <c r="C20" s="121" t="s">
        <v>155</v>
      </c>
      <c r="D20" s="126">
        <v>1</v>
      </c>
      <c r="E20" s="142"/>
      <c r="F20" s="142"/>
      <c r="G20" s="142"/>
      <c r="H20" s="142"/>
      <c r="I20" s="142"/>
      <c r="J20" s="143"/>
      <c r="K20" s="144">
        <v>1</v>
      </c>
      <c r="L20" s="144"/>
      <c r="M20" s="126"/>
      <c r="N20" s="126"/>
      <c r="O20" s="144"/>
    </row>
    <row r="21" spans="1:15" ht="12.75" customHeight="1">
      <c r="A21" s="126">
        <f t="shared" si="0"/>
        <v>13</v>
      </c>
      <c r="B21" s="126" t="s">
        <v>262</v>
      </c>
      <c r="C21" s="121" t="s">
        <v>166</v>
      </c>
      <c r="D21" s="126">
        <v>3</v>
      </c>
      <c r="E21" s="142"/>
      <c r="F21" s="142"/>
      <c r="G21" s="142"/>
      <c r="H21" s="142"/>
      <c r="I21" s="142"/>
      <c r="J21" s="143"/>
      <c r="K21" s="144">
        <v>1</v>
      </c>
      <c r="L21" s="144"/>
      <c r="M21" s="126"/>
      <c r="N21" s="126"/>
      <c r="O21" s="144"/>
    </row>
    <row r="22" spans="1:15" ht="12.75" customHeight="1">
      <c r="A22" s="126">
        <f t="shared" si="0"/>
        <v>14</v>
      </c>
      <c r="B22" s="126" t="s">
        <v>263</v>
      </c>
      <c r="C22" s="121" t="s">
        <v>160</v>
      </c>
      <c r="D22" s="126">
        <v>1</v>
      </c>
      <c r="E22" s="142"/>
      <c r="F22" s="142"/>
      <c r="G22" s="142"/>
      <c r="H22" s="142"/>
      <c r="I22" s="142"/>
      <c r="J22" s="143"/>
      <c r="K22" s="144">
        <v>1</v>
      </c>
      <c r="L22" s="144"/>
      <c r="M22" s="126"/>
      <c r="N22" s="126"/>
      <c r="O22" s="144"/>
    </row>
    <row r="23" spans="1:15" ht="12.75" customHeight="1">
      <c r="A23" s="126">
        <f>A22+1</f>
        <v>15</v>
      </c>
      <c r="B23" s="126" t="s">
        <v>517</v>
      </c>
      <c r="C23" s="121" t="s">
        <v>95</v>
      </c>
      <c r="D23" s="126">
        <v>2</v>
      </c>
      <c r="E23" s="142"/>
      <c r="F23" s="142"/>
      <c r="G23" s="142"/>
      <c r="H23" s="142"/>
      <c r="I23" s="142"/>
      <c r="J23" s="143"/>
      <c r="K23" s="144">
        <v>1</v>
      </c>
      <c r="L23" s="144"/>
      <c r="M23" s="126"/>
      <c r="N23" s="126"/>
      <c r="O23" s="144"/>
    </row>
    <row r="24" spans="1:15" s="66" customFormat="1" ht="12">
      <c r="A24" s="64"/>
      <c r="B24" s="64"/>
      <c r="C24" s="64" t="s">
        <v>183</v>
      </c>
      <c r="D24" s="64"/>
      <c r="E24" s="64"/>
      <c r="F24" s="64"/>
      <c r="G24" s="64"/>
      <c r="H24" s="64"/>
      <c r="I24" s="64"/>
      <c r="J24" s="145"/>
      <c r="K24" s="65">
        <f>SUM(K9:K23)</f>
        <v>38</v>
      </c>
      <c r="L24" s="65"/>
      <c r="M24" s="65"/>
      <c r="N24" s="65"/>
      <c r="O24" s="65"/>
    </row>
    <row r="25" ht="6.75" customHeight="1"/>
    <row r="27" spans="2:14" ht="12">
      <c r="B27" s="37" t="s">
        <v>467</v>
      </c>
      <c r="H27" s="37" t="s">
        <v>17</v>
      </c>
      <c r="N27" s="37" t="s">
        <v>18</v>
      </c>
    </row>
    <row r="28" ht="12">
      <c r="N28" s="37" t="s">
        <v>19</v>
      </c>
    </row>
    <row r="33" ht="12">
      <c r="B33" s="36" t="s">
        <v>468</v>
      </c>
    </row>
  </sheetData>
  <sheetProtection/>
  <mergeCells count="13">
    <mergeCell ref="E7:J7"/>
    <mergeCell ref="A1:N1"/>
    <mergeCell ref="A5:A7"/>
    <mergeCell ref="B5:B7"/>
    <mergeCell ref="C5:C7"/>
    <mergeCell ref="D5:D7"/>
    <mergeCell ref="E5:J5"/>
    <mergeCell ref="K5:L5"/>
    <mergeCell ref="M5:M7"/>
    <mergeCell ref="N5:N7"/>
    <mergeCell ref="O5:O7"/>
    <mergeCell ref="K6:K7"/>
    <mergeCell ref="L6:L7"/>
  </mergeCells>
  <printOptions horizontalCentered="1"/>
  <pageMargins left="0.2362204724409449" right="0.15748031496062992" top="0.3937007874015748" bottom="0.31496062992125984" header="0.15748031496062992" footer="0.15748031496062992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77"/>
  <sheetViews>
    <sheetView showZeros="0" zoomScale="115" zoomScaleNormal="115" zoomScalePageLayoutView="0" workbookViewId="0" topLeftCell="A1">
      <selection activeCell="T9" sqref="T9"/>
    </sheetView>
  </sheetViews>
  <sheetFormatPr defaultColWidth="9.140625" defaultRowHeight="12.75"/>
  <cols>
    <col min="1" max="1" width="3.57421875" style="2" customWidth="1"/>
    <col min="2" max="2" width="8.7109375" style="2" bestFit="1" customWidth="1"/>
    <col min="3" max="3" width="28.140625" style="2" customWidth="1"/>
    <col min="4" max="4" width="3.57421875" style="5" bestFit="1" customWidth="1"/>
    <col min="5" max="14" width="3.00390625" style="2" customWidth="1"/>
    <col min="15" max="15" width="3.8515625" style="2" customWidth="1"/>
    <col min="16" max="16" width="3.8515625" style="15" customWidth="1"/>
    <col min="17" max="17" width="6.00390625" style="2" customWidth="1"/>
    <col min="18" max="18" width="19.140625" style="2" customWidth="1"/>
    <col min="19" max="19" width="16.8515625" style="2" customWidth="1"/>
    <col min="20" max="16384" width="9.140625" style="2" customWidth="1"/>
  </cols>
  <sheetData>
    <row r="1" spans="1:19" ht="11.25">
      <c r="A1" s="1" t="s">
        <v>24</v>
      </c>
      <c r="B1" s="1"/>
      <c r="C1" s="1"/>
      <c r="D1" s="26"/>
      <c r="E1" s="1"/>
      <c r="F1" s="1"/>
      <c r="G1" s="1"/>
      <c r="S1" s="14" t="s">
        <v>20</v>
      </c>
    </row>
    <row r="2" ht="11.25">
      <c r="A2" s="2" t="s">
        <v>29</v>
      </c>
    </row>
    <row r="3" ht="11.25">
      <c r="A3" s="2" t="s">
        <v>27</v>
      </c>
    </row>
    <row r="4" ht="11.25">
      <c r="A4" s="2" t="s">
        <v>28</v>
      </c>
    </row>
    <row r="5" spans="1:23" s="70" customFormat="1" ht="11.25">
      <c r="A5" s="68"/>
      <c r="B5" s="69">
        <v>1</v>
      </c>
      <c r="C5" s="70">
        <f>B5+1</f>
        <v>2</v>
      </c>
      <c r="D5" s="70">
        <f aca="true" t="shared" si="0" ref="D5:W5">C5+1</f>
        <v>3</v>
      </c>
      <c r="E5" s="70">
        <f t="shared" si="0"/>
        <v>4</v>
      </c>
      <c r="F5" s="70">
        <f t="shared" si="0"/>
        <v>5</v>
      </c>
      <c r="G5" s="70">
        <f t="shared" si="0"/>
        <v>6</v>
      </c>
      <c r="H5" s="70">
        <f t="shared" si="0"/>
        <v>7</v>
      </c>
      <c r="I5" s="70">
        <f t="shared" si="0"/>
        <v>8</v>
      </c>
      <c r="J5" s="70">
        <f t="shared" si="0"/>
        <v>9</v>
      </c>
      <c r="K5" s="70">
        <f t="shared" si="0"/>
        <v>10</v>
      </c>
      <c r="L5" s="70">
        <f t="shared" si="0"/>
        <v>11</v>
      </c>
      <c r="M5" s="70">
        <f t="shared" si="0"/>
        <v>12</v>
      </c>
      <c r="N5" s="70">
        <f t="shared" si="0"/>
        <v>13</v>
      </c>
      <c r="O5" s="70">
        <f t="shared" si="0"/>
        <v>14</v>
      </c>
      <c r="P5" s="70">
        <f t="shared" si="0"/>
        <v>15</v>
      </c>
      <c r="Q5" s="70">
        <f t="shared" si="0"/>
        <v>16</v>
      </c>
      <c r="R5" s="70">
        <f t="shared" si="0"/>
        <v>17</v>
      </c>
      <c r="S5" s="70">
        <f t="shared" si="0"/>
        <v>18</v>
      </c>
      <c r="T5" s="70">
        <f t="shared" si="0"/>
        <v>19</v>
      </c>
      <c r="U5" s="70">
        <f t="shared" si="0"/>
        <v>20</v>
      </c>
      <c r="V5" s="70">
        <f t="shared" si="0"/>
        <v>21</v>
      </c>
      <c r="W5" s="70">
        <f t="shared" si="0"/>
        <v>22</v>
      </c>
    </row>
    <row r="6" spans="1:19" ht="16.5" customHeight="1">
      <c r="A6" s="215" t="s">
        <v>1</v>
      </c>
      <c r="B6" s="203" t="s">
        <v>22</v>
      </c>
      <c r="C6" s="215" t="s">
        <v>12</v>
      </c>
      <c r="D6" s="215" t="s">
        <v>0</v>
      </c>
      <c r="E6" s="218" t="s">
        <v>13</v>
      </c>
      <c r="F6" s="219"/>
      <c r="G6" s="219"/>
      <c r="H6" s="219"/>
      <c r="I6" s="219"/>
      <c r="J6" s="219"/>
      <c r="K6" s="219"/>
      <c r="L6" s="219"/>
      <c r="M6" s="219"/>
      <c r="N6" s="220"/>
      <c r="O6" s="206" t="s">
        <v>14</v>
      </c>
      <c r="P6" s="207"/>
      <c r="Q6" s="274" t="s">
        <v>404</v>
      </c>
      <c r="R6" s="274" t="s">
        <v>413</v>
      </c>
      <c r="S6" s="274" t="s">
        <v>16</v>
      </c>
    </row>
    <row r="7" spans="1:19" ht="29.25">
      <c r="A7" s="216"/>
      <c r="B7" s="204"/>
      <c r="C7" s="216"/>
      <c r="D7" s="216"/>
      <c r="E7" s="3" t="s">
        <v>400</v>
      </c>
      <c r="F7" s="3" t="s">
        <v>399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  <c r="L7" s="3" t="s">
        <v>37</v>
      </c>
      <c r="M7" s="3" t="s">
        <v>38</v>
      </c>
      <c r="N7" s="3" t="s">
        <v>39</v>
      </c>
      <c r="O7" s="208" t="s">
        <v>40</v>
      </c>
      <c r="P7" s="210" t="s">
        <v>41</v>
      </c>
      <c r="Q7" s="274"/>
      <c r="R7" s="274"/>
      <c r="S7" s="274"/>
    </row>
    <row r="8" spans="1:19" ht="11.25">
      <c r="A8" s="217"/>
      <c r="B8" s="205"/>
      <c r="C8" s="217"/>
      <c r="D8" s="217"/>
      <c r="E8" s="212" t="s">
        <v>23</v>
      </c>
      <c r="F8" s="213"/>
      <c r="G8" s="213"/>
      <c r="H8" s="213"/>
      <c r="I8" s="213"/>
      <c r="J8" s="213"/>
      <c r="K8" s="213"/>
      <c r="L8" s="213"/>
      <c r="M8" s="213"/>
      <c r="N8" s="214"/>
      <c r="O8" s="209"/>
      <c r="P8" s="211"/>
      <c r="Q8" s="274"/>
      <c r="R8" s="274"/>
      <c r="S8" s="274"/>
    </row>
    <row r="9" spans="1:19" ht="11.25">
      <c r="A9" s="12"/>
      <c r="B9" s="12"/>
      <c r="C9" s="12" t="s">
        <v>2</v>
      </c>
      <c r="D9" s="12"/>
      <c r="E9" s="13"/>
      <c r="F9" s="13"/>
      <c r="G9" s="13"/>
      <c r="H9" s="13"/>
      <c r="I9" s="13"/>
      <c r="J9" s="13"/>
      <c r="K9" s="13"/>
      <c r="L9" s="13"/>
      <c r="M9" s="13"/>
      <c r="N9" s="13"/>
      <c r="O9" s="12"/>
      <c r="P9" s="16"/>
      <c r="Q9" s="12"/>
      <c r="R9" s="12"/>
      <c r="S9" s="12"/>
    </row>
    <row r="10" spans="1:19" ht="12.75" customHeight="1">
      <c r="A10" s="6">
        <v>1</v>
      </c>
      <c r="B10" s="7" t="s">
        <v>221</v>
      </c>
      <c r="C10" s="7" t="s">
        <v>111</v>
      </c>
      <c r="D10" s="27">
        <v>3</v>
      </c>
      <c r="E10" s="7">
        <v>1</v>
      </c>
      <c r="F10" s="7"/>
      <c r="G10" s="7"/>
      <c r="H10" s="7"/>
      <c r="I10" s="7"/>
      <c r="J10" s="7"/>
      <c r="K10" s="7"/>
      <c r="L10" s="7"/>
      <c r="M10" s="7"/>
      <c r="N10" s="7"/>
      <c r="O10" s="7">
        <f aca="true" t="shared" si="1" ref="O10:O24">SUM(E10:N10)</f>
        <v>1</v>
      </c>
      <c r="P10" s="82">
        <f>IF(ISNA(VLOOKUP($B10,TH!$B:$W,20,0)),0,VLOOKUP($B10,TH!$B:$W,20,0))</f>
        <v>0</v>
      </c>
      <c r="Q10" s="82">
        <f>IF(ISNA(VLOOKUP($B10,TH!$B:$W,21,0)),0,VLOOKUP($B10,TH!$B:$W,21,0))</f>
        <v>0</v>
      </c>
      <c r="R10" s="82">
        <f>IF(ISNA(VLOOKUP($B10,TH!$B:$W,22,0)),0,VLOOKUP($B10,TH!$B:$W,22,0))</f>
        <v>0</v>
      </c>
      <c r="S10" s="82">
        <f>IF(ISNA(VLOOKUP($B10,TH!$B:$W,23,0)),0,VLOOKUP($B10,TH!$B:$W,23,0))</f>
        <v>0</v>
      </c>
    </row>
    <row r="11" spans="1:19" ht="12.75" customHeight="1">
      <c r="A11" s="8">
        <f>A15+1</f>
        <v>3</v>
      </c>
      <c r="B11" s="9" t="s">
        <v>223</v>
      </c>
      <c r="C11" s="9" t="s">
        <v>94</v>
      </c>
      <c r="D11" s="28">
        <v>3</v>
      </c>
      <c r="E11" s="9">
        <v>2</v>
      </c>
      <c r="F11" s="9"/>
      <c r="G11" s="9"/>
      <c r="H11" s="9"/>
      <c r="I11" s="9"/>
      <c r="J11" s="9"/>
      <c r="K11" s="9"/>
      <c r="L11" s="9"/>
      <c r="M11" s="9"/>
      <c r="N11" s="9"/>
      <c r="O11" s="9">
        <f>SUM(E11:N11)</f>
        <v>2</v>
      </c>
      <c r="P11" s="82">
        <f>IF(ISNA(VLOOKUP($B11,TH!$B:$W,20,0)),0,VLOOKUP($B11,TH!$B:$W,20,0))</f>
        <v>0</v>
      </c>
      <c r="Q11" s="82" t="str">
        <f>IF(ISNA(VLOOKUP($B11,TH!$B:$W,21,0)),0,VLOOKUP($B11,TH!$B:$W,21,0))</f>
        <v>Đăng ký vào HK 1</v>
      </c>
      <c r="R11" s="82">
        <f>IF(ISNA(VLOOKUP($B11,TH!$B:$W,22,0)),0,VLOOKUP($B11,TH!$B:$W,22,0))</f>
        <v>0</v>
      </c>
      <c r="S11" s="82" t="e">
        <f>IF(ISNA(VLOOKUP($B11,TH!$B:$W,23,0)),0,VLOOKUP($B11,TH!$B:$W,23,0))</f>
        <v>#REF!</v>
      </c>
    </row>
    <row r="12" spans="1:19" ht="12.75" customHeight="1">
      <c r="A12" s="8">
        <f>A11+1</f>
        <v>4</v>
      </c>
      <c r="B12" s="9" t="s">
        <v>224</v>
      </c>
      <c r="C12" s="9" t="s">
        <v>229</v>
      </c>
      <c r="D12" s="28">
        <v>1</v>
      </c>
      <c r="E12" s="9">
        <v>3</v>
      </c>
      <c r="F12" s="9"/>
      <c r="G12" s="9"/>
      <c r="H12" s="9"/>
      <c r="I12" s="9"/>
      <c r="J12" s="9"/>
      <c r="K12" s="9"/>
      <c r="L12" s="9"/>
      <c r="M12" s="9"/>
      <c r="N12" s="9"/>
      <c r="O12" s="9">
        <f>SUM(E12:N12)</f>
        <v>3</v>
      </c>
      <c r="P12" s="82">
        <f>IF(ISNA(VLOOKUP($B12,TH!$B:$W,20,0)),0,VLOOKUP($B12,TH!$B:$W,20,0))</f>
        <v>0</v>
      </c>
      <c r="Q12" s="82">
        <f>IF(ISNA(VLOOKUP($B12,TH!$B:$W,21,0)),0,VLOOKUP($B12,TH!$B:$W,21,0))</f>
        <v>0</v>
      </c>
      <c r="R12" s="82">
        <f>IF(ISNA(VLOOKUP($B12,TH!$B:$W,22,0)),0,VLOOKUP($B12,TH!$B:$W,22,0))</f>
        <v>0</v>
      </c>
      <c r="S12" s="82">
        <f>IF(ISNA(VLOOKUP($B12,TH!$B:$W,23,0)),0,VLOOKUP($B12,TH!$B:$W,23,0))</f>
        <v>0</v>
      </c>
    </row>
    <row r="13" spans="1:19" ht="12.75" customHeight="1">
      <c r="A13" s="8">
        <f>A16+1</f>
        <v>6</v>
      </c>
      <c r="B13" s="9" t="s">
        <v>226</v>
      </c>
      <c r="C13" s="9" t="s">
        <v>230</v>
      </c>
      <c r="D13" s="28">
        <v>2</v>
      </c>
      <c r="E13" s="9">
        <v>2</v>
      </c>
      <c r="F13" s="9"/>
      <c r="G13" s="9"/>
      <c r="H13" s="9"/>
      <c r="I13" s="9"/>
      <c r="J13" s="9"/>
      <c r="K13" s="9"/>
      <c r="L13" s="9"/>
      <c r="M13" s="9"/>
      <c r="N13" s="9"/>
      <c r="O13" s="9">
        <f>SUM(E13:N13)</f>
        <v>2</v>
      </c>
      <c r="P13" s="82">
        <f>IF(ISNA(VLOOKUP($B13,TH!$B:$W,20,0)),0,VLOOKUP($B13,TH!$B:$W,20,0))</f>
        <v>0</v>
      </c>
      <c r="Q13" s="82">
        <f>IF(ISNA(VLOOKUP($B13,TH!$B:$W,21,0)),0,VLOOKUP($B13,TH!$B:$W,21,0))</f>
        <v>0</v>
      </c>
      <c r="R13" s="82">
        <f>IF(ISNA(VLOOKUP($B13,TH!$B:$W,22,0)),0,VLOOKUP($B13,TH!$B:$W,22,0))</f>
        <v>0</v>
      </c>
      <c r="S13" s="82">
        <f>IF(ISNA(VLOOKUP($B13,TH!$B:$W,23,0)),0,VLOOKUP($B13,TH!$B:$W,23,0))</f>
        <v>0</v>
      </c>
    </row>
    <row r="14" spans="1:19" ht="12.75" customHeight="1">
      <c r="A14" s="8">
        <f>A13+1</f>
        <v>7</v>
      </c>
      <c r="B14" s="9" t="s">
        <v>227</v>
      </c>
      <c r="C14" s="9" t="s">
        <v>231</v>
      </c>
      <c r="D14" s="28">
        <v>4</v>
      </c>
      <c r="E14" s="9">
        <v>3</v>
      </c>
      <c r="F14" s="9"/>
      <c r="G14" s="9"/>
      <c r="H14" s="9"/>
      <c r="I14" s="9"/>
      <c r="J14" s="9"/>
      <c r="K14" s="9"/>
      <c r="L14" s="9"/>
      <c r="M14" s="9"/>
      <c r="N14" s="9"/>
      <c r="O14" s="9">
        <f>SUM(E14:N14)</f>
        <v>3</v>
      </c>
      <c r="P14" s="82">
        <f>IF(ISNA(VLOOKUP($B14,TH!$B:$W,20,0)),0,VLOOKUP($B14,TH!$B:$W,20,0))</f>
        <v>0</v>
      </c>
      <c r="Q14" s="82">
        <f>IF(ISNA(VLOOKUP($B14,TH!$B:$W,21,0)),0,VLOOKUP($B14,TH!$B:$W,21,0))</f>
        <v>0</v>
      </c>
      <c r="R14" s="82">
        <f>IF(ISNA(VLOOKUP($B14,TH!$B:$W,22,0)),0,VLOOKUP($B14,TH!$B:$W,22,0))</f>
        <v>0</v>
      </c>
      <c r="S14" s="82">
        <f>IF(ISNA(VLOOKUP($B14,TH!$B:$W,23,0)),0,VLOOKUP($B14,TH!$B:$W,23,0))</f>
        <v>0</v>
      </c>
    </row>
    <row r="15" spans="1:19" ht="12.75" customHeight="1" hidden="1">
      <c r="A15" s="8">
        <f>A10+1</f>
        <v>2</v>
      </c>
      <c r="B15" s="9" t="s">
        <v>222</v>
      </c>
      <c r="C15" s="9" t="s">
        <v>228</v>
      </c>
      <c r="D15" s="28">
        <v>2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>
        <f t="shared" si="1"/>
        <v>0</v>
      </c>
      <c r="P15" s="18"/>
      <c r="Q15" s="9"/>
      <c r="R15" s="9"/>
      <c r="S15" s="9"/>
    </row>
    <row r="16" spans="1:19" ht="11.25" hidden="1">
      <c r="A16" s="8">
        <f>A12+1</f>
        <v>5</v>
      </c>
      <c r="B16" s="9" t="s">
        <v>225</v>
      </c>
      <c r="C16" s="9" t="s">
        <v>74</v>
      </c>
      <c r="D16" s="28">
        <v>4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>
        <f t="shared" si="1"/>
        <v>0</v>
      </c>
      <c r="P16" s="18"/>
      <c r="Q16" s="9"/>
      <c r="R16" s="9"/>
      <c r="S16" s="9"/>
    </row>
    <row r="17" spans="1:19" ht="11.25" hidden="1">
      <c r="A17" s="8">
        <f>A14+1</f>
        <v>8</v>
      </c>
      <c r="B17" s="9"/>
      <c r="C17" s="9"/>
      <c r="D17" s="28"/>
      <c r="E17" s="9"/>
      <c r="F17" s="9"/>
      <c r="G17" s="9"/>
      <c r="H17" s="9"/>
      <c r="I17" s="9"/>
      <c r="J17" s="9"/>
      <c r="K17" s="9"/>
      <c r="L17" s="9"/>
      <c r="M17" s="9"/>
      <c r="N17" s="9"/>
      <c r="O17" s="9">
        <f t="shared" si="1"/>
        <v>0</v>
      </c>
      <c r="P17" s="18"/>
      <c r="Q17" s="9"/>
      <c r="R17" s="9"/>
      <c r="S17" s="9"/>
    </row>
    <row r="18" spans="1:19" ht="11.25" hidden="1">
      <c r="A18" s="8">
        <f aca="true" t="shared" si="2" ref="A18:A24">A17+1</f>
        <v>9</v>
      </c>
      <c r="B18" s="9"/>
      <c r="C18" s="9"/>
      <c r="D18" s="28"/>
      <c r="E18" s="9"/>
      <c r="F18" s="9"/>
      <c r="G18" s="9"/>
      <c r="H18" s="9"/>
      <c r="I18" s="9"/>
      <c r="J18" s="9"/>
      <c r="K18" s="9"/>
      <c r="L18" s="9"/>
      <c r="M18" s="9"/>
      <c r="N18" s="9"/>
      <c r="O18" s="9">
        <f t="shared" si="1"/>
        <v>0</v>
      </c>
      <c r="P18" s="18"/>
      <c r="Q18" s="9"/>
      <c r="R18" s="9"/>
      <c r="S18" s="9"/>
    </row>
    <row r="19" spans="1:19" ht="11.25" hidden="1">
      <c r="A19" s="8">
        <f t="shared" si="2"/>
        <v>10</v>
      </c>
      <c r="B19" s="9"/>
      <c r="C19" s="9"/>
      <c r="D19" s="28"/>
      <c r="E19" s="9"/>
      <c r="F19" s="9"/>
      <c r="G19" s="9"/>
      <c r="H19" s="9"/>
      <c r="I19" s="9"/>
      <c r="J19" s="9"/>
      <c r="K19" s="9"/>
      <c r="L19" s="9"/>
      <c r="M19" s="9"/>
      <c r="N19" s="9"/>
      <c r="O19" s="9">
        <f t="shared" si="1"/>
        <v>0</v>
      </c>
      <c r="P19" s="18"/>
      <c r="Q19" s="9"/>
      <c r="R19" s="9"/>
      <c r="S19" s="9"/>
    </row>
    <row r="20" spans="1:19" ht="11.25" hidden="1">
      <c r="A20" s="8">
        <f t="shared" si="2"/>
        <v>11</v>
      </c>
      <c r="B20" s="9"/>
      <c r="C20" s="9"/>
      <c r="D20" s="28"/>
      <c r="E20" s="9"/>
      <c r="F20" s="9"/>
      <c r="G20" s="9"/>
      <c r="H20" s="9"/>
      <c r="I20" s="9"/>
      <c r="J20" s="9"/>
      <c r="K20" s="9"/>
      <c r="L20" s="9"/>
      <c r="M20" s="9"/>
      <c r="N20" s="9"/>
      <c r="O20" s="9">
        <f t="shared" si="1"/>
        <v>0</v>
      </c>
      <c r="P20" s="18"/>
      <c r="Q20" s="9"/>
      <c r="R20" s="9"/>
      <c r="S20" s="9"/>
    </row>
    <row r="21" spans="1:19" ht="11.25" hidden="1">
      <c r="A21" s="8">
        <f t="shared" si="2"/>
        <v>12</v>
      </c>
      <c r="B21" s="9"/>
      <c r="C21" s="9"/>
      <c r="D21" s="28"/>
      <c r="E21" s="9"/>
      <c r="F21" s="9"/>
      <c r="G21" s="9"/>
      <c r="H21" s="9"/>
      <c r="I21" s="9"/>
      <c r="J21" s="9"/>
      <c r="K21" s="9"/>
      <c r="L21" s="9"/>
      <c r="M21" s="9"/>
      <c r="N21" s="9"/>
      <c r="O21" s="9">
        <f t="shared" si="1"/>
        <v>0</v>
      </c>
      <c r="P21" s="18"/>
      <c r="Q21" s="9"/>
      <c r="R21" s="9"/>
      <c r="S21" s="9"/>
    </row>
    <row r="22" spans="1:19" ht="11.25" hidden="1">
      <c r="A22" s="8">
        <f t="shared" si="2"/>
        <v>13</v>
      </c>
      <c r="B22" s="9"/>
      <c r="C22" s="9"/>
      <c r="D22" s="28"/>
      <c r="E22" s="9"/>
      <c r="F22" s="9"/>
      <c r="G22" s="9"/>
      <c r="H22" s="9"/>
      <c r="I22" s="9"/>
      <c r="J22" s="9"/>
      <c r="K22" s="9"/>
      <c r="L22" s="9"/>
      <c r="M22" s="9"/>
      <c r="N22" s="9"/>
      <c r="O22" s="9">
        <f t="shared" si="1"/>
        <v>0</v>
      </c>
      <c r="P22" s="18"/>
      <c r="Q22" s="9"/>
      <c r="R22" s="9"/>
      <c r="S22" s="9"/>
    </row>
    <row r="23" spans="1:19" ht="11.25" hidden="1">
      <c r="A23" s="8">
        <f t="shared" si="2"/>
        <v>14</v>
      </c>
      <c r="B23" s="9"/>
      <c r="C23" s="9"/>
      <c r="D23" s="28"/>
      <c r="E23" s="9"/>
      <c r="F23" s="9"/>
      <c r="G23" s="9"/>
      <c r="H23" s="9"/>
      <c r="I23" s="9"/>
      <c r="J23" s="9"/>
      <c r="K23" s="9"/>
      <c r="L23" s="9"/>
      <c r="M23" s="9"/>
      <c r="N23" s="9"/>
      <c r="O23" s="9">
        <f t="shared" si="1"/>
        <v>0</v>
      </c>
      <c r="P23" s="18"/>
      <c r="Q23" s="9"/>
      <c r="R23" s="9"/>
      <c r="S23" s="9"/>
    </row>
    <row r="24" spans="1:19" ht="11.25">
      <c r="A24" s="10">
        <f t="shared" si="2"/>
        <v>15</v>
      </c>
      <c r="B24" s="11"/>
      <c r="C24" s="11"/>
      <c r="D24" s="29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>
        <f t="shared" si="1"/>
        <v>0</v>
      </c>
      <c r="P24" s="19"/>
      <c r="Q24" s="11"/>
      <c r="R24" s="11"/>
      <c r="S24" s="11"/>
    </row>
    <row r="25" spans="1:19" ht="11.25">
      <c r="A25" s="12"/>
      <c r="B25" s="12"/>
      <c r="C25" s="12" t="s">
        <v>3</v>
      </c>
      <c r="D25" s="1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2"/>
      <c r="P25" s="16"/>
      <c r="Q25" s="12"/>
      <c r="R25" s="12"/>
      <c r="S25" s="12"/>
    </row>
    <row r="26" spans="1:19" ht="12.75" customHeight="1">
      <c r="A26" s="8">
        <f>A33+1</f>
        <v>8</v>
      </c>
      <c r="B26" s="9" t="s">
        <v>238</v>
      </c>
      <c r="C26" s="9" t="s">
        <v>136</v>
      </c>
      <c r="D26" s="28">
        <v>5</v>
      </c>
      <c r="E26" s="9">
        <v>18</v>
      </c>
      <c r="F26" s="9"/>
      <c r="G26" s="9"/>
      <c r="H26" s="9"/>
      <c r="I26" s="9"/>
      <c r="J26" s="9"/>
      <c r="K26" s="9"/>
      <c r="L26" s="9"/>
      <c r="M26" s="9"/>
      <c r="N26" s="9"/>
      <c r="O26" s="9">
        <f>SUM(E26:N26)</f>
        <v>18</v>
      </c>
      <c r="P26" s="82">
        <f>IF(ISNA(VLOOKUP($B26,TH!$B:$W,20,0)),0,VLOOKUP($B26,TH!$B:$W,20,0))</f>
        <v>0</v>
      </c>
      <c r="Q26" s="82" t="str">
        <f>IF(ISNA(VLOOKUP($B26,TH!$B:$W,21,0)),0,VLOOKUP($B26,TH!$B:$W,21,0))</f>
        <v>Đăng ký vào HK 1</v>
      </c>
      <c r="R26" s="82">
        <f>IF(ISNA(VLOOKUP($B26,TH!$B:$W,22,0)),0,VLOOKUP($B26,TH!$B:$W,22,0))</f>
        <v>0</v>
      </c>
      <c r="S26" s="82" t="e">
        <f>IF(ISNA(VLOOKUP($B26,TH!$B:$W,23,0)),0,VLOOKUP($B26,TH!$B:$W,23,0))</f>
        <v>#REF!</v>
      </c>
    </row>
    <row r="27" spans="1:19" ht="12.75" customHeight="1">
      <c r="A27" s="8">
        <f>A29+1</f>
        <v>3</v>
      </c>
      <c r="B27" s="9" t="s">
        <v>233</v>
      </c>
      <c r="C27" s="9" t="s">
        <v>242</v>
      </c>
      <c r="D27" s="28">
        <v>3</v>
      </c>
      <c r="E27" s="9">
        <v>10</v>
      </c>
      <c r="F27" s="9"/>
      <c r="G27" s="9"/>
      <c r="H27" s="9"/>
      <c r="I27" s="9"/>
      <c r="J27" s="9"/>
      <c r="K27" s="9"/>
      <c r="L27" s="9"/>
      <c r="M27" s="9"/>
      <c r="N27" s="9"/>
      <c r="O27" s="9">
        <f>SUM(E27:N27)</f>
        <v>10</v>
      </c>
      <c r="P27" s="82">
        <f>IF(ISNA(VLOOKUP($B27,TH!$B:$W,20,0)),0,VLOOKUP($B27,TH!$B:$W,20,0))</f>
        <v>0</v>
      </c>
      <c r="Q27" s="82" t="str">
        <f>IF(ISNA(VLOOKUP($B27,TH!$B:$W,21,0)),0,VLOOKUP($B27,TH!$B:$W,21,0))</f>
        <v>Đăng ký vào HK 1</v>
      </c>
      <c r="R27" s="82">
        <f>IF(ISNA(VLOOKUP($B27,TH!$B:$W,22,0)),0,VLOOKUP($B27,TH!$B:$W,22,0))</f>
        <v>0</v>
      </c>
      <c r="S27" s="82" t="e">
        <f>IF(ISNA(VLOOKUP($B27,TH!$B:$W,23,0)),0,VLOOKUP($B27,TH!$B:$W,23,0))</f>
        <v>#REF!</v>
      </c>
    </row>
    <row r="28" spans="1:19" ht="11.25">
      <c r="A28" s="6">
        <v>1</v>
      </c>
      <c r="B28" s="7" t="s">
        <v>232</v>
      </c>
      <c r="C28" s="7" t="s">
        <v>73</v>
      </c>
      <c r="D28" s="27">
        <v>3</v>
      </c>
      <c r="E28" s="7">
        <v>5</v>
      </c>
      <c r="F28" s="7"/>
      <c r="G28" s="7"/>
      <c r="H28" s="7"/>
      <c r="I28" s="7"/>
      <c r="J28" s="7"/>
      <c r="K28" s="7"/>
      <c r="L28" s="7"/>
      <c r="M28" s="7"/>
      <c r="N28" s="7"/>
      <c r="O28" s="7">
        <f aca="true" t="shared" si="3" ref="O28:O40">SUM(E28:N28)</f>
        <v>5</v>
      </c>
      <c r="P28" s="82">
        <f>IF(ISNA(VLOOKUP($B28,TH!$B:$W,20,0)),0,VLOOKUP($B28,TH!$B:$W,20,0))</f>
        <v>0</v>
      </c>
      <c r="Q28" s="82">
        <f>IF(ISNA(VLOOKUP($B28,TH!$B:$W,21,0)),0,VLOOKUP($B28,TH!$B:$W,21,0))</f>
        <v>0</v>
      </c>
      <c r="R28" s="82">
        <f>IF(ISNA(VLOOKUP($B28,TH!$B:$W,22,0)),0,VLOOKUP($B28,TH!$B:$W,22,0))</f>
        <v>0</v>
      </c>
      <c r="S28" s="82">
        <f>IF(ISNA(VLOOKUP($B28,TH!$B:$W,23,0)),0,VLOOKUP($B28,TH!$B:$W,23,0))</f>
        <v>0</v>
      </c>
    </row>
    <row r="29" spans="1:19" ht="11.25">
      <c r="A29" s="8">
        <f aca="true" t="shared" si="4" ref="A29:A40">A28+1</f>
        <v>2</v>
      </c>
      <c r="B29" s="9" t="s">
        <v>423</v>
      </c>
      <c r="C29" s="9" t="s">
        <v>90</v>
      </c>
      <c r="D29" s="28">
        <v>2</v>
      </c>
      <c r="E29" s="9">
        <v>7</v>
      </c>
      <c r="F29" s="9"/>
      <c r="G29" s="9"/>
      <c r="H29" s="9"/>
      <c r="I29" s="9"/>
      <c r="J29" s="9"/>
      <c r="K29" s="9"/>
      <c r="L29" s="9"/>
      <c r="M29" s="9"/>
      <c r="N29" s="9"/>
      <c r="O29" s="9">
        <f t="shared" si="3"/>
        <v>7</v>
      </c>
      <c r="P29" s="82">
        <f>IF(ISNA(VLOOKUP($B29,TH!$B:$W,20,0)),0,VLOOKUP($B29,TH!$B:$W,20,0))</f>
        <v>0</v>
      </c>
      <c r="Q29" s="82">
        <f>IF(ISNA(VLOOKUP($B29,TH!$B:$W,21,0)),0,VLOOKUP($B29,TH!$B:$W,21,0))</f>
        <v>0</v>
      </c>
      <c r="R29" s="82">
        <f>IF(ISNA(VLOOKUP($B29,TH!$B:$W,22,0)),0,VLOOKUP($B29,TH!$B:$W,22,0))</f>
        <v>0</v>
      </c>
      <c r="S29" s="82">
        <f>IF(ISNA(VLOOKUP($B29,TH!$B:$W,23,0)),0,VLOOKUP($B29,TH!$B:$W,23,0))</f>
        <v>0</v>
      </c>
    </row>
    <row r="30" spans="1:19" ht="12.75" customHeight="1">
      <c r="A30" s="8">
        <f>A27+1</f>
        <v>4</v>
      </c>
      <c r="B30" s="9" t="s">
        <v>234</v>
      </c>
      <c r="C30" s="9" t="s">
        <v>117</v>
      </c>
      <c r="D30" s="28">
        <v>1</v>
      </c>
      <c r="E30" s="9">
        <v>4</v>
      </c>
      <c r="F30" s="9"/>
      <c r="G30" s="9"/>
      <c r="H30" s="9"/>
      <c r="I30" s="9"/>
      <c r="J30" s="9"/>
      <c r="K30" s="9"/>
      <c r="L30" s="9"/>
      <c r="M30" s="9"/>
      <c r="N30" s="9"/>
      <c r="O30" s="9">
        <f t="shared" si="3"/>
        <v>4</v>
      </c>
      <c r="P30" s="82">
        <f>IF(ISNA(VLOOKUP($B30,TH!$B:$W,20,0)),0,VLOOKUP($B30,TH!$B:$W,20,0))</f>
        <v>0</v>
      </c>
      <c r="Q30" s="82">
        <f>IF(ISNA(VLOOKUP($B30,TH!$B:$W,21,0)),0,VLOOKUP($B30,TH!$B:$W,21,0))</f>
        <v>0</v>
      </c>
      <c r="R30" s="82">
        <f>IF(ISNA(VLOOKUP($B30,TH!$B:$W,22,0)),0,VLOOKUP($B30,TH!$B:$W,22,0))</f>
        <v>0</v>
      </c>
      <c r="S30" s="82">
        <f>IF(ISNA(VLOOKUP($B30,TH!$B:$W,23,0)),0,VLOOKUP($B30,TH!$B:$W,23,0))</f>
        <v>0</v>
      </c>
    </row>
    <row r="31" spans="1:19" ht="12.75" customHeight="1">
      <c r="A31" s="8">
        <f t="shared" si="4"/>
        <v>5</v>
      </c>
      <c r="B31" s="9" t="s">
        <v>235</v>
      </c>
      <c r="C31" s="9" t="s">
        <v>118</v>
      </c>
      <c r="D31" s="28">
        <v>1</v>
      </c>
      <c r="E31" s="9">
        <v>2</v>
      </c>
      <c r="F31" s="9"/>
      <c r="G31" s="9"/>
      <c r="H31" s="9"/>
      <c r="I31" s="9"/>
      <c r="J31" s="9"/>
      <c r="K31" s="9"/>
      <c r="L31" s="9"/>
      <c r="M31" s="9"/>
      <c r="N31" s="9"/>
      <c r="O31" s="9">
        <f t="shared" si="3"/>
        <v>2</v>
      </c>
      <c r="P31" s="82">
        <f>IF(ISNA(VLOOKUP($B31,TH!$B:$W,20,0)),0,VLOOKUP($B31,TH!$B:$W,20,0))</f>
        <v>0</v>
      </c>
      <c r="Q31" s="82">
        <f>IF(ISNA(VLOOKUP($B31,TH!$B:$W,21,0)),0,VLOOKUP($B31,TH!$B:$W,21,0))</f>
        <v>0</v>
      </c>
      <c r="R31" s="82">
        <f>IF(ISNA(VLOOKUP($B31,TH!$B:$W,22,0)),0,VLOOKUP($B31,TH!$B:$W,22,0))</f>
        <v>0</v>
      </c>
      <c r="S31" s="82">
        <f>IF(ISNA(VLOOKUP($B31,TH!$B:$W,23,0)),0,VLOOKUP($B31,TH!$B:$W,23,0))</f>
        <v>0</v>
      </c>
    </row>
    <row r="32" spans="1:19" ht="11.25">
      <c r="A32" s="8">
        <f t="shared" si="4"/>
        <v>6</v>
      </c>
      <c r="B32" s="9" t="s">
        <v>236</v>
      </c>
      <c r="C32" s="9" t="s">
        <v>243</v>
      </c>
      <c r="D32" s="28">
        <v>2</v>
      </c>
      <c r="E32" s="9">
        <v>5</v>
      </c>
      <c r="F32" s="9"/>
      <c r="G32" s="9"/>
      <c r="H32" s="9"/>
      <c r="I32" s="9"/>
      <c r="J32" s="9"/>
      <c r="K32" s="9"/>
      <c r="L32" s="9"/>
      <c r="M32" s="9"/>
      <c r="N32" s="9"/>
      <c r="O32" s="9">
        <f t="shared" si="3"/>
        <v>5</v>
      </c>
      <c r="P32" s="82">
        <f>IF(ISNA(VLOOKUP($B32,TH!$B:$W,20,0)),0,VLOOKUP($B32,TH!$B:$W,20,0))</f>
        <v>0</v>
      </c>
      <c r="Q32" s="82">
        <f>IF(ISNA(VLOOKUP($B32,TH!$B:$W,21,0)),0,VLOOKUP($B32,TH!$B:$W,21,0))</f>
        <v>0</v>
      </c>
      <c r="R32" s="82">
        <f>IF(ISNA(VLOOKUP($B32,TH!$B:$W,22,0)),0,VLOOKUP($B32,TH!$B:$W,22,0))</f>
        <v>0</v>
      </c>
      <c r="S32" s="82">
        <f>IF(ISNA(VLOOKUP($B32,TH!$B:$W,23,0)),0,VLOOKUP($B32,TH!$B:$W,23,0))</f>
        <v>0</v>
      </c>
    </row>
    <row r="33" spans="1:19" ht="33.75">
      <c r="A33" s="8">
        <f t="shared" si="4"/>
        <v>7</v>
      </c>
      <c r="B33" s="9" t="s">
        <v>237</v>
      </c>
      <c r="C33" s="9" t="s">
        <v>244</v>
      </c>
      <c r="D33" s="28">
        <v>6</v>
      </c>
      <c r="E33" s="9">
        <v>5</v>
      </c>
      <c r="F33" s="9"/>
      <c r="G33" s="9"/>
      <c r="H33" s="9"/>
      <c r="I33" s="9"/>
      <c r="J33" s="9"/>
      <c r="K33" s="9"/>
      <c r="L33" s="9"/>
      <c r="M33" s="9"/>
      <c r="N33" s="9"/>
      <c r="O33" s="9">
        <f t="shared" si="3"/>
        <v>5</v>
      </c>
      <c r="P33" s="82">
        <f>IF(ISNA(VLOOKUP($B33,TH!$B:$W,20,0)),0,VLOOKUP($B33,TH!$B:$W,20,0))</f>
        <v>0</v>
      </c>
      <c r="Q33" s="82" t="str">
        <f>IF(ISNA(VLOOKUP($B33,TH!$B:$W,21,0)),0,VLOOKUP($B33,TH!$B:$W,21,0))</f>
        <v>Đăng ký vào HK 1</v>
      </c>
      <c r="R33" s="82">
        <f>IF(ISNA(VLOOKUP($B33,TH!$B:$W,22,0)),0,VLOOKUP($B33,TH!$B:$W,22,0))</f>
        <v>0</v>
      </c>
      <c r="S33" s="82" t="e">
        <f>IF(ISNA(VLOOKUP($B33,TH!$B:$W,23,0)),0,VLOOKUP($B33,TH!$B:$W,23,0))</f>
        <v>#REF!</v>
      </c>
    </row>
    <row r="34" spans="1:19" ht="11.25">
      <c r="A34" s="8">
        <f>A36+1</f>
        <v>10</v>
      </c>
      <c r="B34" s="9" t="s">
        <v>240</v>
      </c>
      <c r="C34" s="9" t="s">
        <v>147</v>
      </c>
      <c r="D34" s="28">
        <v>2</v>
      </c>
      <c r="E34" s="9">
        <v>6</v>
      </c>
      <c r="F34" s="9"/>
      <c r="G34" s="9"/>
      <c r="H34" s="9"/>
      <c r="I34" s="9"/>
      <c r="J34" s="9"/>
      <c r="K34" s="9"/>
      <c r="L34" s="9"/>
      <c r="M34" s="9"/>
      <c r="N34" s="9"/>
      <c r="O34" s="9">
        <f>SUM(E34:N34)</f>
        <v>6</v>
      </c>
      <c r="P34" s="82">
        <f>IF(ISNA(VLOOKUP($B34,TH!$B:$W,20,0)),0,VLOOKUP($B34,TH!$B:$W,20,0))</f>
        <v>0</v>
      </c>
      <c r="Q34" s="82">
        <f>IF(ISNA(VLOOKUP($B34,TH!$B:$W,21,0)),0,VLOOKUP($B34,TH!$B:$W,21,0))</f>
        <v>0</v>
      </c>
      <c r="R34" s="82">
        <f>IF(ISNA(VLOOKUP($B34,TH!$B:$W,22,0)),0,VLOOKUP($B34,TH!$B:$W,22,0))</f>
        <v>0</v>
      </c>
      <c r="S34" s="82">
        <f>IF(ISNA(VLOOKUP($B34,TH!$B:$W,23,0)),0,VLOOKUP($B34,TH!$B:$W,23,0))</f>
        <v>0</v>
      </c>
    </row>
    <row r="35" spans="1:19" ht="12.75" customHeight="1">
      <c r="A35" s="8">
        <f>A34+1</f>
        <v>11</v>
      </c>
      <c r="B35" s="9" t="s">
        <v>241</v>
      </c>
      <c r="C35" s="9" t="s">
        <v>246</v>
      </c>
      <c r="D35" s="28">
        <v>2</v>
      </c>
      <c r="E35" s="9">
        <v>4</v>
      </c>
      <c r="F35" s="9"/>
      <c r="G35" s="9"/>
      <c r="H35" s="9"/>
      <c r="I35" s="9"/>
      <c r="J35" s="9"/>
      <c r="K35" s="9"/>
      <c r="L35" s="9"/>
      <c r="M35" s="9"/>
      <c r="N35" s="9"/>
      <c r="O35" s="9">
        <f>SUM(E35:N35)</f>
        <v>4</v>
      </c>
      <c r="P35" s="82">
        <f>IF(ISNA(VLOOKUP($B35,TH!$B:$W,20,0)),0,VLOOKUP($B35,TH!$B:$W,20,0))</f>
        <v>0</v>
      </c>
      <c r="Q35" s="82">
        <f>IF(ISNA(VLOOKUP($B35,TH!$B:$W,21,0)),0,VLOOKUP($B35,TH!$B:$W,21,0))</f>
        <v>0</v>
      </c>
      <c r="R35" s="82">
        <f>IF(ISNA(VLOOKUP($B35,TH!$B:$W,22,0)),0,VLOOKUP($B35,TH!$B:$W,22,0))</f>
        <v>0</v>
      </c>
      <c r="S35" s="82">
        <f>IF(ISNA(VLOOKUP($B35,TH!$B:$W,23,0)),0,VLOOKUP($B35,TH!$B:$W,23,0))</f>
        <v>0</v>
      </c>
    </row>
    <row r="36" spans="1:19" ht="12.75" customHeight="1" hidden="1">
      <c r="A36" s="8">
        <f>A26+1</f>
        <v>9</v>
      </c>
      <c r="B36" s="9" t="s">
        <v>239</v>
      </c>
      <c r="C36" s="9" t="s">
        <v>245</v>
      </c>
      <c r="D36" s="28">
        <v>1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>
        <f t="shared" si="3"/>
        <v>0</v>
      </c>
      <c r="P36" s="18"/>
      <c r="Q36" s="9"/>
      <c r="R36" s="9"/>
      <c r="S36" s="9"/>
    </row>
    <row r="37" spans="1:19" ht="11.25" hidden="1">
      <c r="A37" s="8">
        <f>A35+1</f>
        <v>12</v>
      </c>
      <c r="B37" s="9"/>
      <c r="C37" s="9"/>
      <c r="D37" s="28"/>
      <c r="E37" s="9"/>
      <c r="F37" s="9"/>
      <c r="G37" s="9"/>
      <c r="H37" s="9"/>
      <c r="I37" s="9"/>
      <c r="J37" s="9"/>
      <c r="K37" s="9"/>
      <c r="L37" s="9"/>
      <c r="M37" s="9"/>
      <c r="N37" s="9"/>
      <c r="O37" s="9">
        <f t="shared" si="3"/>
        <v>0</v>
      </c>
      <c r="P37" s="18"/>
      <c r="Q37" s="9"/>
      <c r="R37" s="9"/>
      <c r="S37" s="9"/>
    </row>
    <row r="38" spans="1:19" ht="11.25" hidden="1">
      <c r="A38" s="8">
        <f t="shared" si="4"/>
        <v>13</v>
      </c>
      <c r="B38" s="9"/>
      <c r="C38" s="9"/>
      <c r="D38" s="28"/>
      <c r="E38" s="9"/>
      <c r="F38" s="9"/>
      <c r="G38" s="9"/>
      <c r="H38" s="9"/>
      <c r="I38" s="9"/>
      <c r="J38" s="9"/>
      <c r="K38" s="9"/>
      <c r="L38" s="9"/>
      <c r="M38" s="9"/>
      <c r="N38" s="9"/>
      <c r="O38" s="9">
        <f t="shared" si="3"/>
        <v>0</v>
      </c>
      <c r="P38" s="18"/>
      <c r="Q38" s="9"/>
      <c r="R38" s="9"/>
      <c r="S38" s="9"/>
    </row>
    <row r="39" spans="1:19" ht="11.25" hidden="1">
      <c r="A39" s="8">
        <f t="shared" si="4"/>
        <v>14</v>
      </c>
      <c r="B39" s="9"/>
      <c r="C39" s="9"/>
      <c r="D39" s="28"/>
      <c r="E39" s="9"/>
      <c r="F39" s="9"/>
      <c r="G39" s="9"/>
      <c r="H39" s="9"/>
      <c r="I39" s="9"/>
      <c r="J39" s="9"/>
      <c r="K39" s="9"/>
      <c r="L39" s="9"/>
      <c r="M39" s="9"/>
      <c r="N39" s="9"/>
      <c r="O39" s="9">
        <f t="shared" si="3"/>
        <v>0</v>
      </c>
      <c r="P39" s="18"/>
      <c r="Q39" s="9"/>
      <c r="R39" s="9"/>
      <c r="S39" s="9"/>
    </row>
    <row r="40" spans="1:19" ht="11.25">
      <c r="A40" s="10">
        <f t="shared" si="4"/>
        <v>15</v>
      </c>
      <c r="B40" s="11"/>
      <c r="C40" s="11"/>
      <c r="D40" s="29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f t="shared" si="3"/>
        <v>0</v>
      </c>
      <c r="P40" s="19"/>
      <c r="Q40" s="11"/>
      <c r="R40" s="11"/>
      <c r="S40" s="11"/>
    </row>
    <row r="41" spans="1:19" ht="11.25">
      <c r="A41" s="12"/>
      <c r="B41" s="12"/>
      <c r="C41" s="12" t="s">
        <v>4</v>
      </c>
      <c r="D41" s="1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2"/>
      <c r="P41" s="16"/>
      <c r="Q41" s="12"/>
      <c r="R41" s="12"/>
      <c r="S41" s="12"/>
    </row>
    <row r="42" spans="1:19" ht="11.25" hidden="1">
      <c r="A42" s="6">
        <v>1</v>
      </c>
      <c r="B42" s="7" t="s">
        <v>247</v>
      </c>
      <c r="C42" s="7" t="s">
        <v>95</v>
      </c>
      <c r="D42" s="27">
        <v>3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>
        <f aca="true" t="shared" si="5" ref="O42:O56">SUM(E42:N42)</f>
        <v>0</v>
      </c>
      <c r="P42" s="17"/>
      <c r="Q42" s="7"/>
      <c r="R42" s="7"/>
      <c r="S42" s="7"/>
    </row>
    <row r="43" spans="1:19" ht="12.75" customHeight="1" hidden="1">
      <c r="A43" s="8">
        <f aca="true" t="shared" si="6" ref="A43:A56">A42+1</f>
        <v>2</v>
      </c>
      <c r="B43" s="9" t="s">
        <v>248</v>
      </c>
      <c r="C43" s="9" t="s">
        <v>256</v>
      </c>
      <c r="D43" s="28">
        <v>5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f t="shared" si="5"/>
        <v>0</v>
      </c>
      <c r="P43" s="18"/>
      <c r="Q43" s="9"/>
      <c r="R43" s="9"/>
      <c r="S43" s="9"/>
    </row>
    <row r="44" spans="1:19" ht="12.75" customHeight="1" hidden="1">
      <c r="A44" s="8">
        <f t="shared" si="6"/>
        <v>3</v>
      </c>
      <c r="B44" s="9" t="s">
        <v>249</v>
      </c>
      <c r="C44" s="9" t="s">
        <v>257</v>
      </c>
      <c r="D44" s="28">
        <v>2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>
        <f t="shared" si="5"/>
        <v>0</v>
      </c>
      <c r="P44" s="18"/>
      <c r="Q44" s="9"/>
      <c r="R44" s="9"/>
      <c r="S44" s="9"/>
    </row>
    <row r="45" spans="1:19" ht="12.75" customHeight="1" hidden="1">
      <c r="A45" s="8">
        <f t="shared" si="6"/>
        <v>4</v>
      </c>
      <c r="B45" s="9" t="s">
        <v>250</v>
      </c>
      <c r="C45" s="9" t="s">
        <v>258</v>
      </c>
      <c r="D45" s="28">
        <v>1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>
        <f t="shared" si="5"/>
        <v>0</v>
      </c>
      <c r="P45" s="18"/>
      <c r="Q45" s="9"/>
      <c r="R45" s="9"/>
      <c r="S45" s="9"/>
    </row>
    <row r="46" spans="1:19" ht="11.25" hidden="1">
      <c r="A46" s="8">
        <f t="shared" si="6"/>
        <v>5</v>
      </c>
      <c r="B46" s="9" t="s">
        <v>251</v>
      </c>
      <c r="C46" s="9" t="s">
        <v>259</v>
      </c>
      <c r="D46" s="28">
        <v>3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>
        <f t="shared" si="5"/>
        <v>0</v>
      </c>
      <c r="P46" s="18"/>
      <c r="Q46" s="9"/>
      <c r="R46" s="9"/>
      <c r="S46" s="9"/>
    </row>
    <row r="47" spans="1:19" ht="12.75" customHeight="1" hidden="1">
      <c r="A47" s="8">
        <f t="shared" si="6"/>
        <v>6</v>
      </c>
      <c r="B47" s="9" t="s">
        <v>252</v>
      </c>
      <c r="C47" s="9" t="s">
        <v>260</v>
      </c>
      <c r="D47" s="28">
        <v>5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>
        <f t="shared" si="5"/>
        <v>0</v>
      </c>
      <c r="P47" s="18"/>
      <c r="Q47" s="9"/>
      <c r="R47" s="9"/>
      <c r="S47" s="9"/>
    </row>
    <row r="48" spans="1:19" ht="12.75" customHeight="1" hidden="1">
      <c r="A48" s="8">
        <f t="shared" si="6"/>
        <v>7</v>
      </c>
      <c r="B48" s="9" t="s">
        <v>253</v>
      </c>
      <c r="C48" s="9" t="s">
        <v>157</v>
      </c>
      <c r="D48" s="28">
        <v>3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>
        <f t="shared" si="5"/>
        <v>0</v>
      </c>
      <c r="P48" s="18"/>
      <c r="Q48" s="9"/>
      <c r="R48" s="9"/>
      <c r="S48" s="9"/>
    </row>
    <row r="49" spans="1:19" ht="12.75" customHeight="1" hidden="1">
      <c r="A49" s="8">
        <f t="shared" si="6"/>
        <v>8</v>
      </c>
      <c r="B49" s="9" t="s">
        <v>254</v>
      </c>
      <c r="C49" s="9" t="s">
        <v>158</v>
      </c>
      <c r="D49" s="28">
        <v>3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>
        <f t="shared" si="5"/>
        <v>0</v>
      </c>
      <c r="P49" s="18"/>
      <c r="Q49" s="9"/>
      <c r="R49" s="9"/>
      <c r="S49" s="9"/>
    </row>
    <row r="50" spans="1:19" ht="12.75" customHeight="1" hidden="1">
      <c r="A50" s="8">
        <f t="shared" si="6"/>
        <v>9</v>
      </c>
      <c r="B50" s="9" t="s">
        <v>255</v>
      </c>
      <c r="C50" s="9" t="s">
        <v>155</v>
      </c>
      <c r="D50" s="28">
        <v>1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>
        <f t="shared" si="5"/>
        <v>0</v>
      </c>
      <c r="P50" s="18"/>
      <c r="Q50" s="9"/>
      <c r="R50" s="9"/>
      <c r="S50" s="9"/>
    </row>
    <row r="51" spans="1:19" ht="11.25" hidden="1">
      <c r="A51" s="8">
        <f t="shared" si="6"/>
        <v>10</v>
      </c>
      <c r="B51" s="9"/>
      <c r="C51" s="9"/>
      <c r="D51" s="28"/>
      <c r="E51" s="9"/>
      <c r="F51" s="9"/>
      <c r="G51" s="9"/>
      <c r="H51" s="9"/>
      <c r="I51" s="9"/>
      <c r="J51" s="9"/>
      <c r="K51" s="9"/>
      <c r="L51" s="9"/>
      <c r="M51" s="9"/>
      <c r="N51" s="9"/>
      <c r="O51" s="9">
        <f t="shared" si="5"/>
        <v>0</v>
      </c>
      <c r="P51" s="18"/>
      <c r="Q51" s="9"/>
      <c r="R51" s="9"/>
      <c r="S51" s="9"/>
    </row>
    <row r="52" spans="1:19" ht="11.25" hidden="1">
      <c r="A52" s="8">
        <f t="shared" si="6"/>
        <v>11</v>
      </c>
      <c r="B52" s="9"/>
      <c r="C52" s="9"/>
      <c r="D52" s="28"/>
      <c r="E52" s="9"/>
      <c r="F52" s="9"/>
      <c r="G52" s="9"/>
      <c r="H52" s="9"/>
      <c r="I52" s="9"/>
      <c r="J52" s="9"/>
      <c r="K52" s="9"/>
      <c r="L52" s="9"/>
      <c r="M52" s="9"/>
      <c r="N52" s="9"/>
      <c r="O52" s="9">
        <f t="shared" si="5"/>
        <v>0</v>
      </c>
      <c r="P52" s="18"/>
      <c r="Q52" s="9"/>
      <c r="R52" s="9"/>
      <c r="S52" s="9"/>
    </row>
    <row r="53" spans="1:19" ht="11.25" hidden="1">
      <c r="A53" s="8">
        <f t="shared" si="6"/>
        <v>12</v>
      </c>
      <c r="B53" s="9"/>
      <c r="C53" s="9"/>
      <c r="D53" s="28"/>
      <c r="E53" s="9"/>
      <c r="F53" s="9"/>
      <c r="G53" s="9"/>
      <c r="H53" s="9"/>
      <c r="I53" s="9"/>
      <c r="J53" s="9"/>
      <c r="K53" s="9"/>
      <c r="L53" s="9"/>
      <c r="M53" s="9"/>
      <c r="N53" s="9"/>
      <c r="O53" s="9">
        <f t="shared" si="5"/>
        <v>0</v>
      </c>
      <c r="P53" s="18"/>
      <c r="Q53" s="9"/>
      <c r="R53" s="9"/>
      <c r="S53" s="9"/>
    </row>
    <row r="54" spans="1:19" ht="11.25" hidden="1">
      <c r="A54" s="8">
        <f t="shared" si="6"/>
        <v>13</v>
      </c>
      <c r="B54" s="9"/>
      <c r="C54" s="9"/>
      <c r="D54" s="28"/>
      <c r="E54" s="9"/>
      <c r="F54" s="9"/>
      <c r="G54" s="9"/>
      <c r="H54" s="9"/>
      <c r="I54" s="9"/>
      <c r="J54" s="9"/>
      <c r="K54" s="9"/>
      <c r="L54" s="9"/>
      <c r="M54" s="9"/>
      <c r="N54" s="9"/>
      <c r="O54" s="9">
        <f t="shared" si="5"/>
        <v>0</v>
      </c>
      <c r="P54" s="18"/>
      <c r="Q54" s="9"/>
      <c r="R54" s="9"/>
      <c r="S54" s="9"/>
    </row>
    <row r="55" spans="1:19" ht="11.25" hidden="1">
      <c r="A55" s="8">
        <f t="shared" si="6"/>
        <v>14</v>
      </c>
      <c r="B55" s="9"/>
      <c r="C55" s="9"/>
      <c r="D55" s="28"/>
      <c r="E55" s="9"/>
      <c r="F55" s="9"/>
      <c r="G55" s="9"/>
      <c r="H55" s="9"/>
      <c r="I55" s="9"/>
      <c r="J55" s="9"/>
      <c r="K55" s="9"/>
      <c r="L55" s="9"/>
      <c r="M55" s="9"/>
      <c r="N55" s="9"/>
      <c r="O55" s="9">
        <f t="shared" si="5"/>
        <v>0</v>
      </c>
      <c r="P55" s="18"/>
      <c r="Q55" s="9"/>
      <c r="R55" s="9"/>
      <c r="S55" s="9"/>
    </row>
    <row r="56" spans="1:19" ht="11.25">
      <c r="A56" s="10">
        <f t="shared" si="6"/>
        <v>15</v>
      </c>
      <c r="B56" s="11"/>
      <c r="C56" s="11"/>
      <c r="D56" s="29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>
        <f t="shared" si="5"/>
        <v>0</v>
      </c>
      <c r="P56" s="19"/>
      <c r="Q56" s="11"/>
      <c r="R56" s="11"/>
      <c r="S56" s="11"/>
    </row>
    <row r="57" spans="1:19" ht="11.25">
      <c r="A57" s="12"/>
      <c r="B57" s="12"/>
      <c r="C57" s="12" t="s">
        <v>5</v>
      </c>
      <c r="D57" s="12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2"/>
      <c r="P57" s="16"/>
      <c r="Q57" s="12"/>
      <c r="R57" s="12"/>
      <c r="S57" s="12"/>
    </row>
    <row r="58" spans="1:19" ht="12.75" customHeight="1">
      <c r="A58" s="8">
        <f>A62+1</f>
        <v>2</v>
      </c>
      <c r="B58" s="9" t="s">
        <v>262</v>
      </c>
      <c r="C58" s="9" t="s">
        <v>166</v>
      </c>
      <c r="D58" s="28">
        <v>3</v>
      </c>
      <c r="E58" s="9"/>
      <c r="F58" s="9">
        <v>1</v>
      </c>
      <c r="G58" s="9"/>
      <c r="H58" s="9"/>
      <c r="I58" s="9"/>
      <c r="J58" s="9"/>
      <c r="K58" s="9"/>
      <c r="L58" s="9"/>
      <c r="M58" s="9"/>
      <c r="N58" s="9"/>
      <c r="O58" s="9">
        <f>SUM(E58:N58)</f>
        <v>1</v>
      </c>
      <c r="P58" s="82">
        <f>IF(ISNA(VLOOKUP($B58,TH!$B:$W,20,0)),0,VLOOKUP($B58,TH!$B:$W,20,0))</f>
        <v>0</v>
      </c>
      <c r="Q58" s="82" t="str">
        <f>IF(ISNA(VLOOKUP($B58,TH!$B:$W,21,0)),0,VLOOKUP($B58,TH!$B:$W,21,0))</f>
        <v>Đăng ký vào HK 1</v>
      </c>
      <c r="R58" s="82">
        <f>IF(ISNA(VLOOKUP($B58,TH!$B:$W,22,0)),0,VLOOKUP($B58,TH!$B:$W,22,0))</f>
        <v>0</v>
      </c>
      <c r="S58" s="82" t="e">
        <f>IF(ISNA(VLOOKUP($B58,TH!$B:$W,23,0)),0,VLOOKUP($B58,TH!$B:$W,23,0))</f>
        <v>#REF!</v>
      </c>
    </row>
    <row r="59" spans="1:19" ht="12.75" customHeight="1">
      <c r="A59" s="8">
        <f>A63+1</f>
        <v>4</v>
      </c>
      <c r="B59" s="9" t="s">
        <v>264</v>
      </c>
      <c r="C59" s="9" t="s">
        <v>145</v>
      </c>
      <c r="D59" s="28">
        <v>2</v>
      </c>
      <c r="E59" s="9"/>
      <c r="F59" s="9">
        <v>2</v>
      </c>
      <c r="G59" s="9"/>
      <c r="H59" s="9"/>
      <c r="I59" s="9"/>
      <c r="J59" s="9"/>
      <c r="K59" s="9"/>
      <c r="L59" s="9"/>
      <c r="M59" s="9"/>
      <c r="N59" s="9"/>
      <c r="O59" s="9">
        <f>SUM(E59:N59)</f>
        <v>2</v>
      </c>
      <c r="P59" s="82">
        <f>IF(ISNA(VLOOKUP($B59,TH!$B:$W,20,0)),0,VLOOKUP($B59,TH!$B:$W,20,0))</f>
        <v>0</v>
      </c>
      <c r="Q59" s="82">
        <f>IF(ISNA(VLOOKUP($B59,TH!$B:$W,21,0)),0,VLOOKUP($B59,TH!$B:$W,21,0))</f>
        <v>0</v>
      </c>
      <c r="R59" s="82">
        <f>IF(ISNA(VLOOKUP($B59,TH!$B:$W,22,0)),0,VLOOKUP($B59,TH!$B:$W,22,0))</f>
        <v>0</v>
      </c>
      <c r="S59" s="82">
        <f>IF(ISNA(VLOOKUP($B59,TH!$B:$W,23,0)),0,VLOOKUP($B59,TH!$B:$W,23,0))</f>
        <v>0</v>
      </c>
    </row>
    <row r="60" spans="1:19" ht="12.75" customHeight="1">
      <c r="A60" s="8">
        <f>A64+1</f>
        <v>6</v>
      </c>
      <c r="B60" s="9" t="s">
        <v>266</v>
      </c>
      <c r="C60" s="9" t="s">
        <v>167</v>
      </c>
      <c r="D60" s="28">
        <v>3</v>
      </c>
      <c r="E60" s="9"/>
      <c r="F60" s="9">
        <v>1</v>
      </c>
      <c r="G60" s="9"/>
      <c r="H60" s="9"/>
      <c r="I60" s="9"/>
      <c r="J60" s="9"/>
      <c r="K60" s="9"/>
      <c r="L60" s="9"/>
      <c r="M60" s="9"/>
      <c r="N60" s="9"/>
      <c r="O60" s="9">
        <f>SUM(E60:N60)</f>
        <v>1</v>
      </c>
      <c r="P60" s="82">
        <f>IF(ISNA(VLOOKUP($B60,TH!$B:$W,20,0)),0,VLOOKUP($B60,TH!$B:$W,20,0))</f>
        <v>0</v>
      </c>
      <c r="Q60" s="82">
        <f>IF(ISNA(VLOOKUP($B60,TH!$B:$W,21,0)),0,VLOOKUP($B60,TH!$B:$W,21,0))</f>
        <v>0</v>
      </c>
      <c r="R60" s="82">
        <f>IF(ISNA(VLOOKUP($B60,TH!$B:$W,22,0)),0,VLOOKUP($B60,TH!$B:$W,22,0))</f>
        <v>0</v>
      </c>
      <c r="S60" s="82">
        <f>IF(ISNA(VLOOKUP($B60,TH!$B:$W,23,0)),0,VLOOKUP($B60,TH!$B:$W,23,0))</f>
        <v>0</v>
      </c>
    </row>
    <row r="61" spans="1:19" ht="12.75" customHeight="1">
      <c r="A61" s="8">
        <f>A60+1</f>
        <v>7</v>
      </c>
      <c r="B61" s="9" t="s">
        <v>267</v>
      </c>
      <c r="C61" s="9" t="s">
        <v>168</v>
      </c>
      <c r="D61" s="28">
        <v>1</v>
      </c>
      <c r="E61" s="9"/>
      <c r="F61" s="9">
        <v>2</v>
      </c>
      <c r="G61" s="9"/>
      <c r="H61" s="9"/>
      <c r="I61" s="9"/>
      <c r="J61" s="9"/>
      <c r="K61" s="9"/>
      <c r="L61" s="9"/>
      <c r="M61" s="9"/>
      <c r="N61" s="9"/>
      <c r="O61" s="9">
        <f>SUM(E61:N61)</f>
        <v>2</v>
      </c>
      <c r="P61" s="82">
        <f>IF(ISNA(VLOOKUP($B61,TH!$B:$W,20,0)),0,VLOOKUP($B61,TH!$B:$W,20,0))</f>
        <v>0</v>
      </c>
      <c r="Q61" s="82" t="str">
        <f>IF(ISNA(VLOOKUP($B61,TH!$B:$W,21,0)),0,VLOOKUP($B61,TH!$B:$W,21,0))</f>
        <v>Khoa XD</v>
      </c>
      <c r="R61" s="82" t="str">
        <f>IF(ISNA(VLOOKUP($B61,TH!$B:$W,22,0)),0,VLOOKUP($B61,TH!$B:$W,22,0))</f>
        <v>HL_KXD_ĐA.TCTC</v>
      </c>
      <c r="S61" s="82" t="e">
        <f>IF(ISNA(VLOOKUP($B61,TH!$B:$W,23,0)),0,VLOOKUP($B61,TH!$B:$W,23,0))</f>
        <v>#REF!</v>
      </c>
    </row>
    <row r="62" spans="1:19" ht="12.75" customHeight="1" hidden="1">
      <c r="A62" s="6">
        <v>1</v>
      </c>
      <c r="B62" s="7" t="s">
        <v>261</v>
      </c>
      <c r="C62" s="7" t="s">
        <v>273</v>
      </c>
      <c r="D62" s="27">
        <v>1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>
        <f aca="true" t="shared" si="7" ref="O62:O72">SUM(E62:N62)</f>
        <v>0</v>
      </c>
      <c r="P62" s="17"/>
      <c r="Q62" s="7"/>
      <c r="R62" s="7"/>
      <c r="S62" s="7"/>
    </row>
    <row r="63" spans="1:19" ht="12.75" customHeight="1" hidden="1">
      <c r="A63" s="8">
        <f>A58+1</f>
        <v>3</v>
      </c>
      <c r="B63" s="9" t="s">
        <v>263</v>
      </c>
      <c r="C63" s="9" t="s">
        <v>160</v>
      </c>
      <c r="D63" s="28">
        <v>1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>
        <f t="shared" si="7"/>
        <v>0</v>
      </c>
      <c r="P63" s="18"/>
      <c r="Q63" s="9"/>
      <c r="R63" s="9"/>
      <c r="S63" s="9"/>
    </row>
    <row r="64" spans="1:19" ht="12.75" customHeight="1" hidden="1">
      <c r="A64" s="8">
        <f>A59+1</f>
        <v>5</v>
      </c>
      <c r="B64" s="9" t="s">
        <v>265</v>
      </c>
      <c r="C64" s="9" t="s">
        <v>274</v>
      </c>
      <c r="D64" s="28">
        <v>2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>
        <f t="shared" si="7"/>
        <v>0</v>
      </c>
      <c r="P64" s="18"/>
      <c r="Q64" s="9"/>
      <c r="R64" s="9"/>
      <c r="S64" s="9"/>
    </row>
    <row r="65" spans="1:19" ht="12.75" customHeight="1" hidden="1">
      <c r="A65" s="8">
        <f>A61+1</f>
        <v>8</v>
      </c>
      <c r="B65" s="9" t="s">
        <v>268</v>
      </c>
      <c r="C65" s="9" t="s">
        <v>275</v>
      </c>
      <c r="D65" s="28">
        <v>2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>
        <f t="shared" si="7"/>
        <v>0</v>
      </c>
      <c r="P65" s="18"/>
      <c r="Q65" s="9"/>
      <c r="R65" s="9"/>
      <c r="S65" s="9"/>
    </row>
    <row r="66" spans="1:19" ht="12.75" customHeight="1" hidden="1">
      <c r="A66" s="8">
        <f aca="true" t="shared" si="8" ref="A66:A72">A65+1</f>
        <v>9</v>
      </c>
      <c r="B66" s="9" t="s">
        <v>269</v>
      </c>
      <c r="C66" s="9" t="s">
        <v>171</v>
      </c>
      <c r="D66" s="28">
        <v>6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>
        <f t="shared" si="7"/>
        <v>0</v>
      </c>
      <c r="P66" s="18"/>
      <c r="Q66" s="9"/>
      <c r="R66" s="9"/>
      <c r="S66" s="9"/>
    </row>
    <row r="67" spans="1:19" ht="11.25" hidden="1">
      <c r="A67" s="8">
        <f t="shared" si="8"/>
        <v>10</v>
      </c>
      <c r="B67" s="9" t="s">
        <v>270</v>
      </c>
      <c r="C67" s="9" t="s">
        <v>276</v>
      </c>
      <c r="D67" s="28">
        <v>2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>
        <f t="shared" si="7"/>
        <v>0</v>
      </c>
      <c r="P67" s="18"/>
      <c r="Q67" s="9"/>
      <c r="R67" s="9"/>
      <c r="S67" s="9"/>
    </row>
    <row r="68" spans="1:19" ht="12.75" customHeight="1" hidden="1">
      <c r="A68" s="8">
        <f t="shared" si="8"/>
        <v>11</v>
      </c>
      <c r="B68" s="9" t="s">
        <v>271</v>
      </c>
      <c r="C68" s="9" t="s">
        <v>277</v>
      </c>
      <c r="D68" s="28">
        <v>3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>
        <f t="shared" si="7"/>
        <v>0</v>
      </c>
      <c r="P68" s="18"/>
      <c r="Q68" s="9"/>
      <c r="R68" s="9"/>
      <c r="S68" s="9"/>
    </row>
    <row r="69" spans="1:19" ht="12.75" customHeight="1" hidden="1">
      <c r="A69" s="8">
        <f t="shared" si="8"/>
        <v>12</v>
      </c>
      <c r="B69" s="9" t="s">
        <v>272</v>
      </c>
      <c r="C69" s="9" t="s">
        <v>278</v>
      </c>
      <c r="D69" s="28">
        <v>3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>
        <f t="shared" si="7"/>
        <v>0</v>
      </c>
      <c r="P69" s="18"/>
      <c r="Q69" s="9"/>
      <c r="R69" s="9"/>
      <c r="S69" s="9"/>
    </row>
    <row r="70" spans="1:19" ht="11.25" hidden="1">
      <c r="A70" s="8">
        <f t="shared" si="8"/>
        <v>13</v>
      </c>
      <c r="B70" s="9"/>
      <c r="C70" s="9"/>
      <c r="D70" s="28"/>
      <c r="E70" s="9"/>
      <c r="F70" s="9"/>
      <c r="G70" s="9"/>
      <c r="H70" s="9"/>
      <c r="I70" s="9"/>
      <c r="J70" s="9"/>
      <c r="K70" s="9"/>
      <c r="L70" s="9"/>
      <c r="M70" s="9"/>
      <c r="N70" s="9"/>
      <c r="O70" s="9">
        <f t="shared" si="7"/>
        <v>0</v>
      </c>
      <c r="P70" s="18"/>
      <c r="Q70" s="9"/>
      <c r="R70" s="9"/>
      <c r="S70" s="9"/>
    </row>
    <row r="71" spans="1:19" ht="11.25" hidden="1">
      <c r="A71" s="8">
        <f t="shared" si="8"/>
        <v>14</v>
      </c>
      <c r="B71" s="9"/>
      <c r="C71" s="9"/>
      <c r="D71" s="28"/>
      <c r="E71" s="9"/>
      <c r="F71" s="9"/>
      <c r="G71" s="9"/>
      <c r="H71" s="9"/>
      <c r="I71" s="9"/>
      <c r="J71" s="9"/>
      <c r="K71" s="9"/>
      <c r="L71" s="9"/>
      <c r="M71" s="9"/>
      <c r="N71" s="9"/>
      <c r="O71" s="9">
        <f t="shared" si="7"/>
        <v>0</v>
      </c>
      <c r="P71" s="18"/>
      <c r="Q71" s="9"/>
      <c r="R71" s="9"/>
      <c r="S71" s="9"/>
    </row>
    <row r="72" spans="1:19" ht="11.25">
      <c r="A72" s="10">
        <f t="shared" si="8"/>
        <v>15</v>
      </c>
      <c r="B72" s="11"/>
      <c r="C72" s="11"/>
      <c r="D72" s="29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>
        <f t="shared" si="7"/>
        <v>0</v>
      </c>
      <c r="P72" s="19"/>
      <c r="Q72" s="11"/>
      <c r="R72" s="11"/>
      <c r="S72" s="11"/>
    </row>
    <row r="73" spans="1:19" s="22" customFormat="1" ht="11.25">
      <c r="A73" s="20"/>
      <c r="B73" s="21"/>
      <c r="C73" s="21" t="s">
        <v>183</v>
      </c>
      <c r="D73" s="30">
        <f>SUM(D9:D72)</f>
        <v>102</v>
      </c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>
        <f>SUM(O9:O72)</f>
        <v>83</v>
      </c>
      <c r="P73" s="21">
        <f>SUM(P9:P72)</f>
        <v>0</v>
      </c>
      <c r="Q73" s="21"/>
      <c r="R73" s="21"/>
      <c r="S73" s="21"/>
    </row>
    <row r="74" ht="6.75" customHeight="1"/>
    <row r="75" ht="11.25">
      <c r="R75" s="4" t="s">
        <v>26</v>
      </c>
    </row>
    <row r="76" spans="2:18" ht="11.25">
      <c r="B76" s="5" t="s">
        <v>25</v>
      </c>
      <c r="H76" s="5" t="s">
        <v>17</v>
      </c>
      <c r="R76" s="5" t="s">
        <v>18</v>
      </c>
    </row>
    <row r="77" ht="11.25">
      <c r="R77" s="5" t="s">
        <v>19</v>
      </c>
    </row>
  </sheetData>
  <sheetProtection/>
  <mergeCells count="12">
    <mergeCell ref="Q6:Q8"/>
    <mergeCell ref="R6:R8"/>
    <mergeCell ref="S6:S8"/>
    <mergeCell ref="O6:P6"/>
    <mergeCell ref="O7:O8"/>
    <mergeCell ref="P7:P8"/>
    <mergeCell ref="E8:N8"/>
    <mergeCell ref="A6:A8"/>
    <mergeCell ref="B6:B8"/>
    <mergeCell ref="D6:D8"/>
    <mergeCell ref="C6:C8"/>
    <mergeCell ref="E6:N6"/>
  </mergeCells>
  <printOptions/>
  <pageMargins left="0.17" right="0.17" top="0.26" bottom="0.3" header="0.17" footer="0.16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59"/>
  <sheetViews>
    <sheetView showZeros="0" view="pageBreakPreview" zoomScale="115" zoomScaleNormal="115" zoomScaleSheetLayoutView="115" zoomScalePageLayoutView="0" workbookViewId="0" topLeftCell="C1">
      <selection activeCell="T9" sqref="T9"/>
    </sheetView>
  </sheetViews>
  <sheetFormatPr defaultColWidth="9.140625" defaultRowHeight="12.75"/>
  <cols>
    <col min="1" max="1" width="3.57421875" style="2" customWidth="1"/>
    <col min="2" max="2" width="8.8515625" style="2" bestFit="1" customWidth="1"/>
    <col min="3" max="3" width="28.140625" style="2" customWidth="1"/>
    <col min="4" max="4" width="4.421875" style="2" bestFit="1" customWidth="1"/>
    <col min="5" max="14" width="3.00390625" style="2" customWidth="1"/>
    <col min="15" max="15" width="3.8515625" style="2" customWidth="1"/>
    <col min="16" max="16" width="3.8515625" style="15" customWidth="1"/>
    <col min="17" max="17" width="7.7109375" style="2" customWidth="1"/>
    <col min="18" max="18" width="25.421875" style="2" customWidth="1"/>
    <col min="19" max="19" width="16.140625" style="2" customWidth="1"/>
    <col min="20" max="22" width="9.28125" style="2" bestFit="1" customWidth="1"/>
    <col min="23" max="16384" width="9.140625" style="2" customWidth="1"/>
  </cols>
  <sheetData>
    <row r="1" spans="1:19" ht="11.25">
      <c r="A1" s="1" t="s">
        <v>393</v>
      </c>
      <c r="B1" s="1"/>
      <c r="C1" s="1"/>
      <c r="D1" s="1"/>
      <c r="E1" s="1"/>
      <c r="F1" s="1"/>
      <c r="G1" s="1"/>
      <c r="S1" s="14" t="s">
        <v>20</v>
      </c>
    </row>
    <row r="2" ht="11.25">
      <c r="A2" s="2" t="s">
        <v>394</v>
      </c>
    </row>
    <row r="3" ht="11.25">
      <c r="A3" s="2" t="s">
        <v>396</v>
      </c>
    </row>
    <row r="4" ht="11.25">
      <c r="A4" s="2" t="s">
        <v>397</v>
      </c>
    </row>
    <row r="5" spans="1:23" s="70" customFormat="1" ht="11.25">
      <c r="A5" s="68"/>
      <c r="B5" s="69">
        <v>1</v>
      </c>
      <c r="C5" s="70">
        <f>B5+1</f>
        <v>2</v>
      </c>
      <c r="D5" s="70">
        <f aca="true" t="shared" si="0" ref="D5:W5">C5+1</f>
        <v>3</v>
      </c>
      <c r="E5" s="70">
        <f t="shared" si="0"/>
        <v>4</v>
      </c>
      <c r="F5" s="70">
        <f t="shared" si="0"/>
        <v>5</v>
      </c>
      <c r="G5" s="70">
        <f t="shared" si="0"/>
        <v>6</v>
      </c>
      <c r="H5" s="70">
        <f t="shared" si="0"/>
        <v>7</v>
      </c>
      <c r="I5" s="70">
        <f t="shared" si="0"/>
        <v>8</v>
      </c>
      <c r="J5" s="70">
        <f t="shared" si="0"/>
        <v>9</v>
      </c>
      <c r="K5" s="70">
        <f t="shared" si="0"/>
        <v>10</v>
      </c>
      <c r="L5" s="70">
        <f t="shared" si="0"/>
        <v>11</v>
      </c>
      <c r="M5" s="70">
        <f t="shared" si="0"/>
        <v>12</v>
      </c>
      <c r="N5" s="70">
        <f t="shared" si="0"/>
        <v>13</v>
      </c>
      <c r="O5" s="70">
        <f t="shared" si="0"/>
        <v>14</v>
      </c>
      <c r="P5" s="70">
        <f t="shared" si="0"/>
        <v>15</v>
      </c>
      <c r="Q5" s="70">
        <f t="shared" si="0"/>
        <v>16</v>
      </c>
      <c r="R5" s="70">
        <f t="shared" si="0"/>
        <v>17</v>
      </c>
      <c r="S5" s="70">
        <f t="shared" si="0"/>
        <v>18</v>
      </c>
      <c r="T5" s="70">
        <f t="shared" si="0"/>
        <v>19</v>
      </c>
      <c r="U5" s="70">
        <f t="shared" si="0"/>
        <v>20</v>
      </c>
      <c r="V5" s="70">
        <f t="shared" si="0"/>
        <v>21</v>
      </c>
      <c r="W5" s="70">
        <f t="shared" si="0"/>
        <v>22</v>
      </c>
    </row>
    <row r="6" spans="1:19" ht="16.5" customHeight="1">
      <c r="A6" s="215" t="s">
        <v>1</v>
      </c>
      <c r="B6" s="203" t="s">
        <v>22</v>
      </c>
      <c r="C6" s="215" t="s">
        <v>12</v>
      </c>
      <c r="D6" s="215" t="s">
        <v>0</v>
      </c>
      <c r="E6" s="218" t="s">
        <v>13</v>
      </c>
      <c r="F6" s="219"/>
      <c r="G6" s="219"/>
      <c r="H6" s="219"/>
      <c r="I6" s="219"/>
      <c r="J6" s="219"/>
      <c r="K6" s="219"/>
      <c r="L6" s="219"/>
      <c r="M6" s="219"/>
      <c r="N6" s="220"/>
      <c r="O6" s="206" t="s">
        <v>14</v>
      </c>
      <c r="P6" s="207"/>
      <c r="Q6" s="274" t="s">
        <v>404</v>
      </c>
      <c r="R6" s="274" t="s">
        <v>413</v>
      </c>
      <c r="S6" s="274" t="s">
        <v>16</v>
      </c>
    </row>
    <row r="7" spans="1:19" ht="28.5">
      <c r="A7" s="216"/>
      <c r="B7" s="204"/>
      <c r="C7" s="216"/>
      <c r="D7" s="216"/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  <c r="L7" s="3" t="s">
        <v>37</v>
      </c>
      <c r="M7" s="3" t="s">
        <v>38</v>
      </c>
      <c r="N7" s="3" t="s">
        <v>39</v>
      </c>
      <c r="O7" s="208" t="s">
        <v>40</v>
      </c>
      <c r="P7" s="210" t="s">
        <v>41</v>
      </c>
      <c r="Q7" s="274"/>
      <c r="R7" s="274"/>
      <c r="S7" s="274"/>
    </row>
    <row r="8" spans="1:19" ht="11.25">
      <c r="A8" s="217"/>
      <c r="B8" s="205"/>
      <c r="C8" s="217"/>
      <c r="D8" s="217"/>
      <c r="E8" s="212" t="s">
        <v>23</v>
      </c>
      <c r="F8" s="213"/>
      <c r="G8" s="213"/>
      <c r="H8" s="213"/>
      <c r="I8" s="213"/>
      <c r="J8" s="213"/>
      <c r="K8" s="213"/>
      <c r="L8" s="213"/>
      <c r="M8" s="213"/>
      <c r="N8" s="214"/>
      <c r="O8" s="209"/>
      <c r="P8" s="211"/>
      <c r="Q8" s="274"/>
      <c r="R8" s="274"/>
      <c r="S8" s="274"/>
    </row>
    <row r="9" spans="1:19" ht="11.25">
      <c r="A9" s="12"/>
      <c r="B9" s="12"/>
      <c r="C9" s="12" t="s">
        <v>2</v>
      </c>
      <c r="D9" s="12"/>
      <c r="E9" s="13"/>
      <c r="F9" s="13"/>
      <c r="G9" s="13"/>
      <c r="H9" s="13"/>
      <c r="I9" s="13"/>
      <c r="J9" s="13"/>
      <c r="K9" s="13"/>
      <c r="L9" s="13"/>
      <c r="M9" s="13"/>
      <c r="N9" s="13"/>
      <c r="O9" s="12"/>
      <c r="P9" s="16"/>
      <c r="Q9" s="12"/>
      <c r="R9" s="12"/>
      <c r="S9" s="12"/>
    </row>
    <row r="10" spans="1:19" ht="12.75" customHeight="1">
      <c r="A10" s="6">
        <v>1</v>
      </c>
      <c r="B10" s="7" t="s">
        <v>222</v>
      </c>
      <c r="C10" s="7" t="s">
        <v>228</v>
      </c>
      <c r="D10" s="7">
        <v>2</v>
      </c>
      <c r="E10" s="7">
        <v>1</v>
      </c>
      <c r="F10" s="7"/>
      <c r="G10" s="7"/>
      <c r="H10" s="7"/>
      <c r="I10" s="7"/>
      <c r="J10" s="7"/>
      <c r="K10" s="7"/>
      <c r="L10" s="7"/>
      <c r="M10" s="7"/>
      <c r="N10" s="7"/>
      <c r="O10" s="7">
        <f aca="true" t="shared" si="1" ref="O10:O16">SUM(E10:N10)</f>
        <v>1</v>
      </c>
      <c r="P10" s="82">
        <f>IF(ISNA(VLOOKUP($B10,TH!$B:$W,20,0)),0,VLOOKUP($B10,TH!$B:$W,20,0))</f>
        <v>0</v>
      </c>
      <c r="Q10" s="82">
        <f>IF(ISNA(VLOOKUP($B10,TH!$B:$W,21,0)),0,VLOOKUP($B10,TH!$B:$W,21,0))</f>
        <v>0</v>
      </c>
      <c r="R10" s="82">
        <f>IF(ISNA(VLOOKUP($B10,TH!$B:$W,22,0)),0,VLOOKUP($B10,TH!$B:$W,22,0))</f>
        <v>0</v>
      </c>
      <c r="S10" s="82">
        <f>IF(ISNA(VLOOKUP($B10,TH!$B:$W,23,0)),0,VLOOKUP($B10,TH!$B:$W,23,0))</f>
        <v>0</v>
      </c>
    </row>
    <row r="11" spans="1:19" ht="12.75" customHeight="1">
      <c r="A11" s="8">
        <f>A13+1</f>
        <v>3</v>
      </c>
      <c r="B11" s="9" t="s">
        <v>224</v>
      </c>
      <c r="C11" s="9" t="s">
        <v>229</v>
      </c>
      <c r="D11" s="9">
        <v>1</v>
      </c>
      <c r="E11" s="9">
        <v>1</v>
      </c>
      <c r="F11" s="9"/>
      <c r="G11" s="9"/>
      <c r="H11" s="9"/>
      <c r="I11" s="9"/>
      <c r="J11" s="9"/>
      <c r="K11" s="9"/>
      <c r="L11" s="9"/>
      <c r="M11" s="9"/>
      <c r="N11" s="9"/>
      <c r="O11" s="9">
        <f>SUM(E11:N11)</f>
        <v>1</v>
      </c>
      <c r="P11" s="82">
        <f>IF(ISNA(VLOOKUP($B11,TH!$B:$W,20,0)),0,VLOOKUP($B11,TH!$B:$W,20,0))</f>
        <v>0</v>
      </c>
      <c r="Q11" s="82">
        <f>IF(ISNA(VLOOKUP($B11,TH!$B:$W,21,0)),0,VLOOKUP($B11,TH!$B:$W,21,0))</f>
        <v>0</v>
      </c>
      <c r="R11" s="82">
        <f>IF(ISNA(VLOOKUP($B11,TH!$B:$W,22,0)),0,VLOOKUP($B11,TH!$B:$W,22,0))</f>
        <v>0</v>
      </c>
      <c r="S11" s="82">
        <f>IF(ISNA(VLOOKUP($B11,TH!$B:$W,23,0)),0,VLOOKUP($B11,TH!$B:$W,23,0))</f>
        <v>0</v>
      </c>
    </row>
    <row r="12" spans="1:19" ht="12.75" customHeight="1">
      <c r="A12" s="8">
        <f>A14+1</f>
        <v>5</v>
      </c>
      <c r="B12" s="9" t="s">
        <v>226</v>
      </c>
      <c r="C12" s="9" t="s">
        <v>230</v>
      </c>
      <c r="D12" s="9">
        <v>2</v>
      </c>
      <c r="E12" s="9">
        <v>1</v>
      </c>
      <c r="F12" s="9"/>
      <c r="G12" s="9"/>
      <c r="H12" s="9"/>
      <c r="I12" s="9"/>
      <c r="J12" s="9"/>
      <c r="K12" s="9"/>
      <c r="L12" s="9"/>
      <c r="M12" s="9"/>
      <c r="N12" s="9"/>
      <c r="O12" s="9">
        <f>SUM(E12:N12)</f>
        <v>1</v>
      </c>
      <c r="P12" s="82">
        <f>IF(ISNA(VLOOKUP($B12,TH!$B:$W,20,0)),0,VLOOKUP($B12,TH!$B:$W,20,0))</f>
        <v>0</v>
      </c>
      <c r="Q12" s="82">
        <f>IF(ISNA(VLOOKUP($B12,TH!$B:$W,21,0)),0,VLOOKUP($B12,TH!$B:$W,21,0))</f>
        <v>0</v>
      </c>
      <c r="R12" s="82">
        <f>IF(ISNA(VLOOKUP($B12,TH!$B:$W,22,0)),0,VLOOKUP($B12,TH!$B:$W,22,0))</f>
        <v>0</v>
      </c>
      <c r="S12" s="82">
        <f>IF(ISNA(VLOOKUP($B12,TH!$B:$W,23,0)),0,VLOOKUP($B12,TH!$B:$W,23,0))</f>
        <v>0</v>
      </c>
    </row>
    <row r="13" spans="1:19" ht="12.75" customHeight="1" hidden="1">
      <c r="A13" s="8">
        <f>A10+1</f>
        <v>2</v>
      </c>
      <c r="B13" s="9" t="s">
        <v>223</v>
      </c>
      <c r="C13" s="9" t="s">
        <v>94</v>
      </c>
      <c r="D13" s="9">
        <v>3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>
        <f t="shared" si="1"/>
        <v>0</v>
      </c>
      <c r="P13" s="18"/>
      <c r="Q13" s="9"/>
      <c r="R13" s="9"/>
      <c r="S13" s="9"/>
    </row>
    <row r="14" spans="1:19" ht="12.75" customHeight="1" hidden="1">
      <c r="A14" s="8">
        <f>A11+1</f>
        <v>4</v>
      </c>
      <c r="B14" s="9" t="s">
        <v>221</v>
      </c>
      <c r="C14" s="9" t="s">
        <v>111</v>
      </c>
      <c r="D14" s="9">
        <v>3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>
        <f t="shared" si="1"/>
        <v>0</v>
      </c>
      <c r="P14" s="18"/>
      <c r="Q14" s="9"/>
      <c r="R14" s="9"/>
      <c r="S14" s="9"/>
    </row>
    <row r="15" spans="1:19" ht="12.75" customHeight="1" hidden="1">
      <c r="A15" s="8">
        <f>A12+1</f>
        <v>6</v>
      </c>
      <c r="B15" s="9" t="s">
        <v>279</v>
      </c>
      <c r="C15" s="9" t="s">
        <v>231</v>
      </c>
      <c r="D15" s="9">
        <v>4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>
        <f t="shared" si="1"/>
        <v>0</v>
      </c>
      <c r="P15" s="18"/>
      <c r="Q15" s="9"/>
      <c r="R15" s="9"/>
      <c r="S15" s="9"/>
    </row>
    <row r="16" spans="1:19" ht="11.25" hidden="1">
      <c r="A16" s="8">
        <f>A15+1</f>
        <v>7</v>
      </c>
      <c r="B16" s="9" t="s">
        <v>280</v>
      </c>
      <c r="C16" s="9" t="s">
        <v>74</v>
      </c>
      <c r="D16" s="9">
        <v>4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>
        <f t="shared" si="1"/>
        <v>0</v>
      </c>
      <c r="P16" s="18"/>
      <c r="Q16" s="9"/>
      <c r="R16" s="9"/>
      <c r="S16" s="9"/>
    </row>
    <row r="17" spans="1:19" ht="11.25">
      <c r="A17" s="12"/>
      <c r="B17" s="12"/>
      <c r="C17" s="12" t="s">
        <v>3</v>
      </c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2"/>
      <c r="P17" s="16"/>
      <c r="Q17" s="12"/>
      <c r="R17" s="12"/>
      <c r="S17" s="12"/>
    </row>
    <row r="18" spans="1:19" ht="12.75" customHeight="1">
      <c r="A18" s="8">
        <f>A24+1</f>
        <v>5</v>
      </c>
      <c r="B18" s="9" t="s">
        <v>233</v>
      </c>
      <c r="C18" s="9" t="s">
        <v>242</v>
      </c>
      <c r="D18" s="9">
        <v>3</v>
      </c>
      <c r="E18" s="9">
        <v>1</v>
      </c>
      <c r="F18" s="9"/>
      <c r="G18" s="9"/>
      <c r="H18" s="9"/>
      <c r="I18" s="9"/>
      <c r="J18" s="9"/>
      <c r="K18" s="9"/>
      <c r="L18" s="9"/>
      <c r="M18" s="9"/>
      <c r="N18" s="9"/>
      <c r="O18" s="9">
        <f>SUM(E18:N18)</f>
        <v>1</v>
      </c>
      <c r="P18" s="82">
        <f>IF(ISNA(VLOOKUP($B18,TH!$B:$W,20,0)),0,VLOOKUP($B18,TH!$B:$W,20,0))</f>
        <v>0</v>
      </c>
      <c r="Q18" s="82" t="str">
        <f>IF(ISNA(VLOOKUP($B18,TH!$B:$W,21,0)),0,VLOOKUP($B18,TH!$B:$W,21,0))</f>
        <v>Đăng ký vào HK 1</v>
      </c>
      <c r="R18" s="82">
        <f>IF(ISNA(VLOOKUP($B18,TH!$B:$W,22,0)),0,VLOOKUP($B18,TH!$B:$W,22,0))</f>
        <v>0</v>
      </c>
      <c r="S18" s="82" t="e">
        <f>IF(ISNA(VLOOKUP($B18,TH!$B:$W,23,0)),0,VLOOKUP($B18,TH!$B:$W,23,0))</f>
        <v>#REF!</v>
      </c>
    </row>
    <row r="19" spans="1:19" ht="11.25">
      <c r="A19" s="8">
        <f>A27+1</f>
        <v>9</v>
      </c>
      <c r="B19" s="9" t="s">
        <v>240</v>
      </c>
      <c r="C19" s="9" t="s">
        <v>147</v>
      </c>
      <c r="D19" s="9">
        <v>2</v>
      </c>
      <c r="E19" s="9">
        <v>2</v>
      </c>
      <c r="F19" s="9"/>
      <c r="G19" s="9"/>
      <c r="H19" s="9"/>
      <c r="I19" s="9"/>
      <c r="J19" s="9"/>
      <c r="K19" s="9"/>
      <c r="L19" s="9"/>
      <c r="M19" s="9"/>
      <c r="N19" s="9"/>
      <c r="O19" s="9">
        <f>SUM(E19:N19)</f>
        <v>2</v>
      </c>
      <c r="P19" s="82">
        <f>IF(ISNA(VLOOKUP($B19,TH!$B:$W,20,0)),0,VLOOKUP($B19,TH!$B:$W,20,0))</f>
        <v>0</v>
      </c>
      <c r="Q19" s="82">
        <f>IF(ISNA(VLOOKUP($B19,TH!$B:$W,21,0)),0,VLOOKUP($B19,TH!$B:$W,21,0))</f>
        <v>0</v>
      </c>
      <c r="R19" s="82">
        <f>IF(ISNA(VLOOKUP($B19,TH!$B:$W,22,0)),0,VLOOKUP($B19,TH!$B:$W,22,0))</f>
        <v>0</v>
      </c>
      <c r="S19" s="82">
        <f>IF(ISNA(VLOOKUP($B19,TH!$B:$W,23,0)),0,VLOOKUP($B19,TH!$B:$W,23,0))</f>
        <v>0</v>
      </c>
    </row>
    <row r="20" spans="1:19" ht="12.75" customHeight="1">
      <c r="A20" s="8">
        <f>A29+1</f>
        <v>12</v>
      </c>
      <c r="B20" s="9" t="s">
        <v>235</v>
      </c>
      <c r="C20" s="9" t="s">
        <v>118</v>
      </c>
      <c r="D20" s="9">
        <v>1</v>
      </c>
      <c r="E20" s="9">
        <v>1</v>
      </c>
      <c r="F20" s="9"/>
      <c r="G20" s="9"/>
      <c r="H20" s="9"/>
      <c r="I20" s="9"/>
      <c r="J20" s="9"/>
      <c r="K20" s="9"/>
      <c r="L20" s="9"/>
      <c r="M20" s="9"/>
      <c r="N20" s="9"/>
      <c r="O20" s="9">
        <f>SUM(E20:N20)</f>
        <v>1</v>
      </c>
      <c r="P20" s="82">
        <f>IF(ISNA(VLOOKUP($B20,TH!$B:$W,20,0)),0,VLOOKUP($B20,TH!$B:$W,20,0))</f>
        <v>0</v>
      </c>
      <c r="Q20" s="82">
        <f>IF(ISNA(VLOOKUP($B20,TH!$B:$W,21,0)),0,VLOOKUP($B20,TH!$B:$W,21,0))</f>
        <v>0</v>
      </c>
      <c r="R20" s="82">
        <f>IF(ISNA(VLOOKUP($B20,TH!$B:$W,22,0)),0,VLOOKUP($B20,TH!$B:$W,22,0))</f>
        <v>0</v>
      </c>
      <c r="S20" s="82">
        <f>IF(ISNA(VLOOKUP($B20,TH!$B:$W,23,0)),0,VLOOKUP($B20,TH!$B:$W,23,0))</f>
        <v>0</v>
      </c>
    </row>
    <row r="21" spans="1:19" ht="12.75" customHeight="1" hidden="1">
      <c r="A21" s="6">
        <v>1</v>
      </c>
      <c r="B21" s="7" t="s">
        <v>241</v>
      </c>
      <c r="C21" s="7" t="s">
        <v>246</v>
      </c>
      <c r="D21" s="7">
        <v>2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>
        <f aca="true" t="shared" si="2" ref="O21:O32">SUM(E21:N21)</f>
        <v>0</v>
      </c>
      <c r="P21" s="17"/>
      <c r="Q21" s="7"/>
      <c r="R21" s="7"/>
      <c r="S21" s="7"/>
    </row>
    <row r="22" spans="1:19" ht="11.25" hidden="1">
      <c r="A22" s="8">
        <f aca="true" t="shared" si="3" ref="A22:A32">A21+1</f>
        <v>2</v>
      </c>
      <c r="B22" s="9" t="s">
        <v>237</v>
      </c>
      <c r="C22" s="9" t="s">
        <v>244</v>
      </c>
      <c r="D22" s="9">
        <v>6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>
        <f t="shared" si="2"/>
        <v>0</v>
      </c>
      <c r="P22" s="18"/>
      <c r="Q22" s="9"/>
      <c r="R22" s="9"/>
      <c r="S22" s="9"/>
    </row>
    <row r="23" spans="1:19" ht="11.25" hidden="1">
      <c r="A23" s="8">
        <f t="shared" si="3"/>
        <v>3</v>
      </c>
      <c r="B23" s="9" t="s">
        <v>281</v>
      </c>
      <c r="C23" s="9" t="s">
        <v>78</v>
      </c>
      <c r="D23" s="9">
        <v>4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>
        <f t="shared" si="2"/>
        <v>0</v>
      </c>
      <c r="P23" s="18"/>
      <c r="Q23" s="9"/>
      <c r="R23" s="9"/>
      <c r="S23" s="9"/>
    </row>
    <row r="24" spans="1:19" ht="11.25" hidden="1">
      <c r="A24" s="8">
        <f t="shared" si="3"/>
        <v>4</v>
      </c>
      <c r="B24" s="9" t="s">
        <v>232</v>
      </c>
      <c r="C24" s="9" t="s">
        <v>73</v>
      </c>
      <c r="D24" s="9">
        <v>3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>
        <f t="shared" si="2"/>
        <v>0</v>
      </c>
      <c r="P24" s="18"/>
      <c r="Q24" s="9"/>
      <c r="R24" s="9"/>
      <c r="S24" s="9"/>
    </row>
    <row r="25" spans="1:19" ht="12.75" customHeight="1" hidden="1">
      <c r="A25" s="8">
        <f>A18+1</f>
        <v>6</v>
      </c>
      <c r="B25" s="9" t="s">
        <v>282</v>
      </c>
      <c r="C25" s="9" t="s">
        <v>285</v>
      </c>
      <c r="D25" s="9">
        <v>2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>
        <f t="shared" si="2"/>
        <v>0</v>
      </c>
      <c r="P25" s="18"/>
      <c r="Q25" s="9"/>
      <c r="R25" s="9"/>
      <c r="S25" s="9"/>
    </row>
    <row r="26" spans="1:19" ht="12.75" customHeight="1" hidden="1">
      <c r="A26" s="8">
        <f t="shared" si="3"/>
        <v>7</v>
      </c>
      <c r="B26" s="9" t="s">
        <v>283</v>
      </c>
      <c r="C26" s="9" t="s">
        <v>108</v>
      </c>
      <c r="D26" s="9">
        <v>3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>
        <f t="shared" si="2"/>
        <v>0</v>
      </c>
      <c r="P26" s="18"/>
      <c r="Q26" s="9"/>
      <c r="R26" s="9"/>
      <c r="S26" s="9"/>
    </row>
    <row r="27" spans="1:19" ht="12.75" customHeight="1" hidden="1">
      <c r="A27" s="8">
        <f t="shared" si="3"/>
        <v>8</v>
      </c>
      <c r="B27" s="9" t="s">
        <v>239</v>
      </c>
      <c r="C27" s="9" t="s">
        <v>245</v>
      </c>
      <c r="D27" s="9">
        <v>1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>
        <f t="shared" si="2"/>
        <v>0</v>
      </c>
      <c r="P27" s="18"/>
      <c r="Q27" s="9"/>
      <c r="R27" s="9"/>
      <c r="S27" s="9"/>
    </row>
    <row r="28" spans="1:19" ht="11.25" hidden="1">
      <c r="A28" s="8">
        <f>A19+1</f>
        <v>10</v>
      </c>
      <c r="B28" s="9" t="s">
        <v>284</v>
      </c>
      <c r="C28" s="9" t="s">
        <v>243</v>
      </c>
      <c r="D28" s="9">
        <v>2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>
        <f t="shared" si="2"/>
        <v>0</v>
      </c>
      <c r="P28" s="18"/>
      <c r="Q28" s="9"/>
      <c r="R28" s="9"/>
      <c r="S28" s="9"/>
    </row>
    <row r="29" spans="1:19" ht="12.75" customHeight="1" hidden="1">
      <c r="A29" s="8">
        <f t="shared" si="3"/>
        <v>11</v>
      </c>
      <c r="B29" s="9" t="s">
        <v>234</v>
      </c>
      <c r="C29" s="9" t="s">
        <v>117</v>
      </c>
      <c r="D29" s="9">
        <v>1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>
        <f t="shared" si="2"/>
        <v>0</v>
      </c>
      <c r="P29" s="18"/>
      <c r="Q29" s="9"/>
      <c r="R29" s="9"/>
      <c r="S29" s="9"/>
    </row>
    <row r="30" spans="1:19" ht="11.25" hidden="1">
      <c r="A30" s="8">
        <f>A20+1</f>
        <v>13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>
        <f t="shared" si="2"/>
        <v>0</v>
      </c>
      <c r="P30" s="18"/>
      <c r="Q30" s="9"/>
      <c r="R30" s="9"/>
      <c r="S30" s="9"/>
    </row>
    <row r="31" spans="1:19" ht="11.25" hidden="1">
      <c r="A31" s="8">
        <f t="shared" si="3"/>
        <v>14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>
        <f t="shared" si="2"/>
        <v>0</v>
      </c>
      <c r="P31" s="18"/>
      <c r="Q31" s="9"/>
      <c r="R31" s="9"/>
      <c r="S31" s="9"/>
    </row>
    <row r="32" spans="1:19" ht="11.25" hidden="1">
      <c r="A32" s="10">
        <f t="shared" si="3"/>
        <v>15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>
        <f t="shared" si="2"/>
        <v>0</v>
      </c>
      <c r="P32" s="19"/>
      <c r="Q32" s="11"/>
      <c r="R32" s="11"/>
      <c r="S32" s="11"/>
    </row>
    <row r="33" spans="1:19" ht="11.25">
      <c r="A33" s="12"/>
      <c r="B33" s="12"/>
      <c r="C33" s="12" t="s">
        <v>4</v>
      </c>
      <c r="D33" s="1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2"/>
      <c r="P33" s="16"/>
      <c r="Q33" s="12"/>
      <c r="R33" s="12"/>
      <c r="S33" s="12"/>
    </row>
    <row r="34" spans="1:19" ht="12.75" customHeight="1">
      <c r="A34" s="8">
        <f>A41+1</f>
        <v>3</v>
      </c>
      <c r="B34" s="9" t="s">
        <v>286</v>
      </c>
      <c r="C34" s="9" t="s">
        <v>292</v>
      </c>
      <c r="D34" s="9">
        <v>3</v>
      </c>
      <c r="E34" s="9">
        <v>2</v>
      </c>
      <c r="F34" s="9"/>
      <c r="G34" s="9"/>
      <c r="H34" s="9"/>
      <c r="I34" s="9"/>
      <c r="J34" s="9"/>
      <c r="K34" s="9"/>
      <c r="L34" s="9"/>
      <c r="M34" s="9"/>
      <c r="N34" s="9"/>
      <c r="O34" s="9">
        <f aca="true" t="shared" si="4" ref="O34:O44">SUM(E34:N34)</f>
        <v>2</v>
      </c>
      <c r="P34" s="82">
        <f>IF(ISNA(VLOOKUP($B34,TH!$B:$W,20,0)),0,VLOOKUP($B34,TH!$B:$W,20,0))</f>
        <v>0</v>
      </c>
      <c r="Q34" s="82">
        <f>IF(ISNA(VLOOKUP($B34,TH!$B:$W,21,0)),0,VLOOKUP($B34,TH!$B:$W,21,0))</f>
        <v>0</v>
      </c>
      <c r="R34" s="82">
        <f>IF(ISNA(VLOOKUP($B34,TH!$B:$W,22,0)),0,VLOOKUP($B34,TH!$B:$W,22,0))</f>
        <v>0</v>
      </c>
      <c r="S34" s="82">
        <f>IF(ISNA(VLOOKUP($B34,TH!$B:$W,23,0)),0,VLOOKUP($B34,TH!$B:$W,23,0))</f>
        <v>0</v>
      </c>
    </row>
    <row r="35" spans="1:19" ht="12.75" customHeight="1">
      <c r="A35" s="8">
        <f>A34+1</f>
        <v>4</v>
      </c>
      <c r="B35" s="9" t="s">
        <v>248</v>
      </c>
      <c r="C35" s="9" t="s">
        <v>256</v>
      </c>
      <c r="D35" s="9">
        <v>5</v>
      </c>
      <c r="E35" s="9">
        <v>1</v>
      </c>
      <c r="F35" s="9"/>
      <c r="G35" s="9"/>
      <c r="H35" s="9"/>
      <c r="I35" s="9"/>
      <c r="J35" s="9"/>
      <c r="K35" s="9"/>
      <c r="L35" s="9"/>
      <c r="M35" s="9"/>
      <c r="N35" s="9"/>
      <c r="O35" s="9">
        <f t="shared" si="4"/>
        <v>1</v>
      </c>
      <c r="P35" s="82">
        <f>IF(ISNA(VLOOKUP($B35,TH!$B:$W,20,0)),0,VLOOKUP($B35,TH!$B:$W,20,0))</f>
        <v>0</v>
      </c>
      <c r="Q35" s="82">
        <f>IF(ISNA(VLOOKUP($B35,TH!$B:$W,21,0)),0,VLOOKUP($B35,TH!$B:$W,21,0))</f>
        <v>0</v>
      </c>
      <c r="R35" s="82">
        <f>IF(ISNA(VLOOKUP($B35,TH!$B:$W,22,0)),0,VLOOKUP($B35,TH!$B:$W,22,0))</f>
        <v>0</v>
      </c>
      <c r="S35" s="82">
        <f>IF(ISNA(VLOOKUP($B35,TH!$B:$W,23,0)),0,VLOOKUP($B35,TH!$B:$W,23,0))</f>
        <v>0</v>
      </c>
    </row>
    <row r="36" spans="1:19" ht="12.75" customHeight="1">
      <c r="A36" s="8">
        <f>A42+1</f>
        <v>6</v>
      </c>
      <c r="B36" s="9" t="s">
        <v>287</v>
      </c>
      <c r="C36" s="9" t="s">
        <v>172</v>
      </c>
      <c r="D36" s="9">
        <v>4</v>
      </c>
      <c r="E36" s="9">
        <v>1</v>
      </c>
      <c r="F36" s="9"/>
      <c r="G36" s="9"/>
      <c r="H36" s="9"/>
      <c r="I36" s="9"/>
      <c r="J36" s="9"/>
      <c r="K36" s="9"/>
      <c r="L36" s="9"/>
      <c r="M36" s="9"/>
      <c r="N36" s="9"/>
      <c r="O36" s="9">
        <f t="shared" si="4"/>
        <v>1</v>
      </c>
      <c r="P36" s="82">
        <f>IF(ISNA(VLOOKUP($B36,TH!$B:$W,20,0)),0,VLOOKUP($B36,TH!$B:$W,20,0))</f>
        <v>0</v>
      </c>
      <c r="Q36" s="82">
        <f>IF(ISNA(VLOOKUP($B36,TH!$B:$W,21,0)),0,VLOOKUP($B36,TH!$B:$W,21,0))</f>
        <v>0</v>
      </c>
      <c r="R36" s="82">
        <f>IF(ISNA(VLOOKUP($B36,TH!$B:$W,22,0)),0,VLOOKUP($B36,TH!$B:$W,22,0))</f>
        <v>0</v>
      </c>
      <c r="S36" s="82">
        <f>IF(ISNA(VLOOKUP($B36,TH!$B:$W,23,0)),0,VLOOKUP($B36,TH!$B:$W,23,0))</f>
        <v>0</v>
      </c>
    </row>
    <row r="37" spans="1:19" ht="12.75" customHeight="1">
      <c r="A37" s="8">
        <f>A36+1</f>
        <v>7</v>
      </c>
      <c r="B37" s="9" t="s">
        <v>288</v>
      </c>
      <c r="C37" s="9" t="s">
        <v>293</v>
      </c>
      <c r="D37" s="9">
        <v>3</v>
      </c>
      <c r="E37" s="9">
        <v>1</v>
      </c>
      <c r="F37" s="9"/>
      <c r="G37" s="9"/>
      <c r="H37" s="9"/>
      <c r="I37" s="9"/>
      <c r="J37" s="9"/>
      <c r="K37" s="9"/>
      <c r="L37" s="9"/>
      <c r="M37" s="9"/>
      <c r="N37" s="9"/>
      <c r="O37" s="9">
        <f t="shared" si="4"/>
        <v>1</v>
      </c>
      <c r="P37" s="82">
        <f>IF(ISNA(VLOOKUP($B37,TH!$B:$W,20,0)),0,VLOOKUP($B37,TH!$B:$W,20,0))</f>
        <v>0</v>
      </c>
      <c r="Q37" s="82">
        <f>IF(ISNA(VLOOKUP($B37,TH!$B:$W,21,0)),0,VLOOKUP($B37,TH!$B:$W,21,0))</f>
        <v>0</v>
      </c>
      <c r="R37" s="82">
        <f>IF(ISNA(VLOOKUP($B37,TH!$B:$W,22,0)),0,VLOOKUP($B37,TH!$B:$W,22,0))</f>
        <v>0</v>
      </c>
      <c r="S37" s="82">
        <f>IF(ISNA(VLOOKUP($B37,TH!$B:$W,23,0)),0,VLOOKUP($B37,TH!$B:$W,23,0))</f>
        <v>0</v>
      </c>
    </row>
    <row r="38" spans="1:19" ht="12.75" customHeight="1">
      <c r="A38" s="8">
        <f>A37+1</f>
        <v>8</v>
      </c>
      <c r="B38" s="9" t="s">
        <v>253</v>
      </c>
      <c r="C38" s="9" t="s">
        <v>157</v>
      </c>
      <c r="D38" s="9">
        <v>3</v>
      </c>
      <c r="E38" s="9">
        <v>1</v>
      </c>
      <c r="F38" s="9"/>
      <c r="G38" s="9"/>
      <c r="H38" s="9"/>
      <c r="I38" s="9"/>
      <c r="J38" s="9"/>
      <c r="K38" s="9"/>
      <c r="L38" s="9"/>
      <c r="M38" s="9"/>
      <c r="N38" s="9"/>
      <c r="O38" s="9">
        <f t="shared" si="4"/>
        <v>1</v>
      </c>
      <c r="P38" s="82">
        <f>IF(ISNA(VLOOKUP($B38,TH!$B:$W,20,0)),0,VLOOKUP($B38,TH!$B:$W,20,0))</f>
        <v>0</v>
      </c>
      <c r="Q38" s="82" t="str">
        <f>IF(ISNA(VLOOKUP($B38,TH!$B:$W,21,0)),0,VLOOKUP($B38,TH!$B:$W,21,0))</f>
        <v>Đăng ký vào HK 1</v>
      </c>
      <c r="R38" s="82">
        <f>IF(ISNA(VLOOKUP($B38,TH!$B:$W,22,0)),0,VLOOKUP($B38,TH!$B:$W,22,0))</f>
        <v>0</v>
      </c>
      <c r="S38" s="82" t="e">
        <f>IF(ISNA(VLOOKUP($B38,TH!$B:$W,23,0)),0,VLOOKUP($B38,TH!$B:$W,23,0))</f>
        <v>#REF!</v>
      </c>
    </row>
    <row r="39" spans="1:19" ht="12.75" customHeight="1">
      <c r="A39" s="8">
        <f>A38+1</f>
        <v>9</v>
      </c>
      <c r="B39" s="9" t="s">
        <v>289</v>
      </c>
      <c r="C39" s="9" t="s">
        <v>294</v>
      </c>
      <c r="D39" s="9">
        <v>1</v>
      </c>
      <c r="E39" s="9">
        <v>1</v>
      </c>
      <c r="F39" s="9"/>
      <c r="G39" s="9"/>
      <c r="H39" s="9"/>
      <c r="I39" s="9"/>
      <c r="J39" s="9"/>
      <c r="K39" s="9"/>
      <c r="L39" s="9"/>
      <c r="M39" s="9"/>
      <c r="N39" s="9"/>
      <c r="O39" s="9">
        <f t="shared" si="4"/>
        <v>1</v>
      </c>
      <c r="P39" s="82">
        <f>IF(ISNA(VLOOKUP($B39,TH!$B:$W,20,0)),0,VLOOKUP($B39,TH!$B:$W,20,0))</f>
        <v>0</v>
      </c>
      <c r="Q39" s="82">
        <f>IF(ISNA(VLOOKUP($B39,TH!$B:$W,21,0)),0,VLOOKUP($B39,TH!$B:$W,21,0))</f>
        <v>0</v>
      </c>
      <c r="R39" s="82">
        <f>IF(ISNA(VLOOKUP($B39,TH!$B:$W,22,0)),0,VLOOKUP($B39,TH!$B:$W,22,0))</f>
        <v>0</v>
      </c>
      <c r="S39" s="82">
        <f>IF(ISNA(VLOOKUP($B39,TH!$B:$W,23,0)),0,VLOOKUP($B39,TH!$B:$W,23,0))</f>
        <v>0</v>
      </c>
    </row>
    <row r="40" spans="1:19" ht="11.25" hidden="1">
      <c r="A40" s="6">
        <v>1</v>
      </c>
      <c r="B40" s="7" t="s">
        <v>247</v>
      </c>
      <c r="C40" s="7" t="s">
        <v>95</v>
      </c>
      <c r="D40" s="7">
        <v>3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>
        <f t="shared" si="4"/>
        <v>0</v>
      </c>
      <c r="P40" s="17"/>
      <c r="Q40" s="7"/>
      <c r="R40" s="7"/>
      <c r="S40" s="7"/>
    </row>
    <row r="41" spans="1:19" ht="12.75" customHeight="1" hidden="1">
      <c r="A41" s="8">
        <f>A40+1</f>
        <v>2</v>
      </c>
      <c r="B41" s="9" t="s">
        <v>264</v>
      </c>
      <c r="C41" s="9" t="s">
        <v>145</v>
      </c>
      <c r="D41" s="9">
        <v>2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>
        <f t="shared" si="4"/>
        <v>0</v>
      </c>
      <c r="P41" s="18"/>
      <c r="Q41" s="9"/>
      <c r="R41" s="9"/>
      <c r="S41" s="9"/>
    </row>
    <row r="42" spans="1:19" ht="11.25" hidden="1">
      <c r="A42" s="8">
        <f>A35+1</f>
        <v>5</v>
      </c>
      <c r="B42" s="9" t="s">
        <v>251</v>
      </c>
      <c r="C42" s="9" t="s">
        <v>259</v>
      </c>
      <c r="D42" s="9">
        <v>3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>
        <f t="shared" si="4"/>
        <v>0</v>
      </c>
      <c r="P42" s="18"/>
      <c r="Q42" s="9"/>
      <c r="R42" s="9"/>
      <c r="S42" s="9"/>
    </row>
    <row r="43" spans="1:19" ht="12.75" customHeight="1" hidden="1">
      <c r="A43" s="8">
        <f>A39+1</f>
        <v>10</v>
      </c>
      <c r="B43" s="9" t="s">
        <v>290</v>
      </c>
      <c r="C43" s="9" t="s">
        <v>295</v>
      </c>
      <c r="D43" s="9">
        <v>1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f t="shared" si="4"/>
        <v>0</v>
      </c>
      <c r="P43" s="18"/>
      <c r="Q43" s="9"/>
      <c r="R43" s="9"/>
      <c r="S43" s="9"/>
    </row>
    <row r="44" spans="1:19" ht="12.75" customHeight="1" hidden="1">
      <c r="A44" s="8">
        <f>A43+1</f>
        <v>11</v>
      </c>
      <c r="B44" s="9" t="s">
        <v>291</v>
      </c>
      <c r="C44" s="9" t="s">
        <v>260</v>
      </c>
      <c r="D44" s="9">
        <v>2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>
        <f t="shared" si="4"/>
        <v>0</v>
      </c>
      <c r="P44" s="18"/>
      <c r="Q44" s="9"/>
      <c r="R44" s="9"/>
      <c r="S44" s="9"/>
    </row>
    <row r="45" spans="1:19" ht="11.25">
      <c r="A45" s="12"/>
      <c r="B45" s="12"/>
      <c r="C45" s="12" t="s">
        <v>5</v>
      </c>
      <c r="D45" s="1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2"/>
      <c r="P45" s="16"/>
      <c r="Q45" s="12"/>
      <c r="R45" s="12"/>
      <c r="S45" s="12"/>
    </row>
    <row r="46" spans="1:19" ht="12.75" customHeight="1">
      <c r="A46" s="8">
        <f>A50+1</f>
        <v>4</v>
      </c>
      <c r="B46" s="9" t="s">
        <v>299</v>
      </c>
      <c r="C46" s="9" t="s">
        <v>258</v>
      </c>
      <c r="D46" s="9">
        <v>1</v>
      </c>
      <c r="E46" s="9">
        <v>2</v>
      </c>
      <c r="F46" s="9"/>
      <c r="G46" s="9"/>
      <c r="H46" s="9"/>
      <c r="I46" s="9"/>
      <c r="J46" s="9"/>
      <c r="K46" s="9"/>
      <c r="L46" s="9"/>
      <c r="M46" s="9"/>
      <c r="N46" s="9"/>
      <c r="O46" s="9">
        <f>SUM(E46:N46)</f>
        <v>2</v>
      </c>
      <c r="P46" s="82">
        <f>IF(ISNA(VLOOKUP($B46,TH!$B:$W,20,0)),0,VLOOKUP($B46,TH!$B:$W,20,0))</f>
        <v>0</v>
      </c>
      <c r="Q46" s="82">
        <f>IF(ISNA(VLOOKUP($B46,TH!$B:$W,21,0)),0,VLOOKUP($B46,TH!$B:$W,21,0))</f>
        <v>0</v>
      </c>
      <c r="R46" s="82">
        <f>IF(ISNA(VLOOKUP($B46,TH!$B:$W,22,0)),0,VLOOKUP($B46,TH!$B:$W,22,0))</f>
        <v>0</v>
      </c>
      <c r="S46" s="82">
        <f>IF(ISNA(VLOOKUP($B46,TH!$B:$W,23,0)),0,VLOOKUP($B46,TH!$B:$W,23,0))</f>
        <v>0</v>
      </c>
    </row>
    <row r="47" spans="1:19" ht="12.75" customHeight="1">
      <c r="A47" s="8">
        <f>A46+1</f>
        <v>5</v>
      </c>
      <c r="B47" s="9" t="s">
        <v>300</v>
      </c>
      <c r="C47" s="9" t="s">
        <v>171</v>
      </c>
      <c r="D47" s="9">
        <v>6</v>
      </c>
      <c r="E47" s="9">
        <v>1</v>
      </c>
      <c r="F47" s="9"/>
      <c r="G47" s="9"/>
      <c r="H47" s="9"/>
      <c r="I47" s="9"/>
      <c r="J47" s="9"/>
      <c r="K47" s="9"/>
      <c r="L47" s="9"/>
      <c r="M47" s="9"/>
      <c r="N47" s="9"/>
      <c r="O47" s="9">
        <f>SUM(E47:N47)</f>
        <v>1</v>
      </c>
      <c r="P47" s="82">
        <f>IF(ISNA(VLOOKUP($B47,TH!$B:$W,20,0)),0,VLOOKUP($B47,TH!$B:$W,20,0))</f>
        <v>0</v>
      </c>
      <c r="Q47" s="82">
        <f>IF(ISNA(VLOOKUP($B47,TH!$B:$W,21,0)),0,VLOOKUP($B47,TH!$B:$W,21,0))</f>
        <v>0</v>
      </c>
      <c r="R47" s="82">
        <f>IF(ISNA(VLOOKUP($B47,TH!$B:$W,22,0)),0,VLOOKUP($B47,TH!$B:$W,22,0))</f>
        <v>0</v>
      </c>
      <c r="S47" s="82">
        <f>IF(ISNA(VLOOKUP($B47,TH!$B:$W,23,0)),0,VLOOKUP($B47,TH!$B:$W,23,0))</f>
        <v>0</v>
      </c>
    </row>
    <row r="48" spans="1:19" ht="12.75" customHeight="1" hidden="1">
      <c r="A48" s="6">
        <v>1</v>
      </c>
      <c r="B48" s="7" t="s">
        <v>296</v>
      </c>
      <c r="C48" s="7" t="s">
        <v>304</v>
      </c>
      <c r="D48" s="7">
        <v>4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>
        <f aca="true" t="shared" si="5" ref="O48:O54">SUM(E48:N48)</f>
        <v>0</v>
      </c>
      <c r="P48" s="17"/>
      <c r="Q48" s="7"/>
      <c r="R48" s="7"/>
      <c r="S48" s="7"/>
    </row>
    <row r="49" spans="1:19" ht="12.75" customHeight="1" hidden="1">
      <c r="A49" s="8">
        <f aca="true" t="shared" si="6" ref="A49:A54">A48+1</f>
        <v>2</v>
      </c>
      <c r="B49" s="9" t="s">
        <v>297</v>
      </c>
      <c r="C49" s="9" t="s">
        <v>305</v>
      </c>
      <c r="D49" s="9">
        <v>2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>
        <f t="shared" si="5"/>
        <v>0</v>
      </c>
      <c r="P49" s="18"/>
      <c r="Q49" s="9"/>
      <c r="R49" s="9"/>
      <c r="S49" s="9"/>
    </row>
    <row r="50" spans="1:19" ht="12.75" customHeight="1" hidden="1">
      <c r="A50" s="8">
        <f t="shared" si="6"/>
        <v>3</v>
      </c>
      <c r="B50" s="9" t="s">
        <v>298</v>
      </c>
      <c r="C50" s="9" t="s">
        <v>306</v>
      </c>
      <c r="D50" s="9">
        <v>2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>
        <f t="shared" si="5"/>
        <v>0</v>
      </c>
      <c r="P50" s="18"/>
      <c r="Q50" s="9"/>
      <c r="R50" s="9"/>
      <c r="S50" s="9"/>
    </row>
    <row r="51" spans="1:19" ht="12.75" customHeight="1" hidden="1">
      <c r="A51" s="8">
        <f>A47+1</f>
        <v>6</v>
      </c>
      <c r="B51" s="9" t="s">
        <v>301</v>
      </c>
      <c r="C51" s="9" t="s">
        <v>307</v>
      </c>
      <c r="D51" s="9">
        <v>2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>
        <f t="shared" si="5"/>
        <v>0</v>
      </c>
      <c r="P51" s="18"/>
      <c r="Q51" s="9"/>
      <c r="R51" s="9"/>
      <c r="S51" s="9"/>
    </row>
    <row r="52" spans="1:19" ht="11.25" hidden="1">
      <c r="A52" s="8">
        <f t="shared" si="6"/>
        <v>7</v>
      </c>
      <c r="B52" s="9" t="s">
        <v>270</v>
      </c>
      <c r="C52" s="9" t="s">
        <v>276</v>
      </c>
      <c r="D52" s="9">
        <v>2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>
        <f t="shared" si="5"/>
        <v>0</v>
      </c>
      <c r="P52" s="18"/>
      <c r="Q52" s="9"/>
      <c r="R52" s="9"/>
      <c r="S52" s="9"/>
    </row>
    <row r="53" spans="1:19" ht="12.75" customHeight="1" hidden="1">
      <c r="A53" s="8">
        <f t="shared" si="6"/>
        <v>8</v>
      </c>
      <c r="B53" s="9" t="s">
        <v>302</v>
      </c>
      <c r="C53" s="9" t="s">
        <v>308</v>
      </c>
      <c r="D53" s="9">
        <v>3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>
        <f t="shared" si="5"/>
        <v>0</v>
      </c>
      <c r="P53" s="18"/>
      <c r="Q53" s="9"/>
      <c r="R53" s="9"/>
      <c r="S53" s="9"/>
    </row>
    <row r="54" spans="1:19" ht="12.75" customHeight="1" hidden="1">
      <c r="A54" s="8">
        <f t="shared" si="6"/>
        <v>9</v>
      </c>
      <c r="B54" s="9" t="s">
        <v>303</v>
      </c>
      <c r="C54" s="9" t="s">
        <v>309</v>
      </c>
      <c r="D54" s="9">
        <v>3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>
        <f t="shared" si="5"/>
        <v>0</v>
      </c>
      <c r="P54" s="18"/>
      <c r="Q54" s="9"/>
      <c r="R54" s="9"/>
      <c r="S54" s="9"/>
    </row>
    <row r="55" spans="1:19" s="22" customFormat="1" ht="11.25">
      <c r="A55" s="20"/>
      <c r="B55" s="21"/>
      <c r="C55" s="21" t="s">
        <v>183</v>
      </c>
      <c r="D55" s="21">
        <f>SUM(D9:D54)</f>
        <v>104</v>
      </c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>
        <f>SUM(O9:O54)</f>
        <v>17</v>
      </c>
      <c r="P55" s="21">
        <f>SUM(P9:P54)</f>
        <v>0</v>
      </c>
      <c r="Q55" s="21"/>
      <c r="R55" s="21"/>
      <c r="S55" s="21"/>
    </row>
    <row r="56" ht="6.75" customHeight="1"/>
    <row r="57" ht="11.25">
      <c r="R57" s="4" t="s">
        <v>26</v>
      </c>
    </row>
    <row r="58" spans="2:18" ht="11.25">
      <c r="B58" s="5" t="s">
        <v>398</v>
      </c>
      <c r="H58" s="5" t="s">
        <v>17</v>
      </c>
      <c r="R58" s="5" t="s">
        <v>18</v>
      </c>
    </row>
    <row r="59" ht="11.25">
      <c r="R59" s="5" t="s">
        <v>19</v>
      </c>
    </row>
  </sheetData>
  <sheetProtection/>
  <mergeCells count="12">
    <mergeCell ref="Q6:Q8"/>
    <mergeCell ref="R6:R8"/>
    <mergeCell ref="S6:S8"/>
    <mergeCell ref="O6:P6"/>
    <mergeCell ref="O7:O8"/>
    <mergeCell ref="P7:P8"/>
    <mergeCell ref="E8:N8"/>
    <mergeCell ref="A6:A8"/>
    <mergeCell ref="B6:B8"/>
    <mergeCell ref="D6:D8"/>
    <mergeCell ref="C6:C8"/>
    <mergeCell ref="E6:N6"/>
  </mergeCells>
  <printOptions/>
  <pageMargins left="0.17" right="0.17" top="0.26" bottom="0.3" header="0.17" footer="0.16"/>
  <pageSetup horizontalDpi="600" verticalDpi="600"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77"/>
  <sheetViews>
    <sheetView showZeros="0" zoomScale="115" zoomScaleNormal="115" zoomScalePageLayoutView="0" workbookViewId="0" topLeftCell="A46">
      <selection activeCell="T9" sqref="T9"/>
    </sheetView>
  </sheetViews>
  <sheetFormatPr defaultColWidth="9.140625" defaultRowHeight="12.75"/>
  <cols>
    <col min="1" max="1" width="3.57421875" style="2" customWidth="1"/>
    <col min="2" max="2" width="8.7109375" style="2" bestFit="1" customWidth="1"/>
    <col min="3" max="3" width="28.140625" style="2" customWidth="1"/>
    <col min="4" max="4" width="3.140625" style="2" bestFit="1" customWidth="1"/>
    <col min="5" max="14" width="3.00390625" style="2" customWidth="1"/>
    <col min="15" max="15" width="3.8515625" style="2" customWidth="1"/>
    <col min="16" max="16" width="3.8515625" style="15" customWidth="1"/>
    <col min="17" max="18" width="8.7109375" style="2" customWidth="1"/>
    <col min="19" max="19" width="10.57421875" style="2" customWidth="1"/>
    <col min="20" max="16384" width="9.140625" style="2" customWidth="1"/>
  </cols>
  <sheetData>
    <row r="1" spans="1:19" ht="11.25">
      <c r="A1" s="1" t="s">
        <v>391</v>
      </c>
      <c r="B1" s="1"/>
      <c r="C1" s="1"/>
      <c r="D1" s="1"/>
      <c r="E1" s="1"/>
      <c r="F1" s="1"/>
      <c r="G1" s="1"/>
      <c r="S1" s="14" t="s">
        <v>20</v>
      </c>
    </row>
    <row r="2" ht="11.25">
      <c r="A2" s="2" t="s">
        <v>29</v>
      </c>
    </row>
    <row r="3" ht="11.25">
      <c r="A3" s="2" t="s">
        <v>27</v>
      </c>
    </row>
    <row r="4" ht="11.25">
      <c r="A4" s="2" t="s">
        <v>28</v>
      </c>
    </row>
    <row r="5" spans="1:23" s="70" customFormat="1" ht="11.25">
      <c r="A5" s="68"/>
      <c r="B5" s="69">
        <v>1</v>
      </c>
      <c r="C5" s="70">
        <f>B5+1</f>
        <v>2</v>
      </c>
      <c r="D5" s="70">
        <f aca="true" t="shared" si="0" ref="D5:W5">C5+1</f>
        <v>3</v>
      </c>
      <c r="E5" s="70">
        <f t="shared" si="0"/>
        <v>4</v>
      </c>
      <c r="F5" s="70">
        <f t="shared" si="0"/>
        <v>5</v>
      </c>
      <c r="G5" s="70">
        <f t="shared" si="0"/>
        <v>6</v>
      </c>
      <c r="H5" s="70">
        <f t="shared" si="0"/>
        <v>7</v>
      </c>
      <c r="I5" s="70">
        <f t="shared" si="0"/>
        <v>8</v>
      </c>
      <c r="J5" s="70">
        <f t="shared" si="0"/>
        <v>9</v>
      </c>
      <c r="K5" s="70">
        <f t="shared" si="0"/>
        <v>10</v>
      </c>
      <c r="L5" s="70">
        <f t="shared" si="0"/>
        <v>11</v>
      </c>
      <c r="M5" s="70">
        <f t="shared" si="0"/>
        <v>12</v>
      </c>
      <c r="N5" s="70">
        <f t="shared" si="0"/>
        <v>13</v>
      </c>
      <c r="O5" s="70">
        <f t="shared" si="0"/>
        <v>14</v>
      </c>
      <c r="P5" s="70">
        <f t="shared" si="0"/>
        <v>15</v>
      </c>
      <c r="Q5" s="70">
        <f t="shared" si="0"/>
        <v>16</v>
      </c>
      <c r="R5" s="70">
        <f t="shared" si="0"/>
        <v>17</v>
      </c>
      <c r="S5" s="70">
        <f t="shared" si="0"/>
        <v>18</v>
      </c>
      <c r="T5" s="70">
        <f t="shared" si="0"/>
        <v>19</v>
      </c>
      <c r="U5" s="70">
        <f t="shared" si="0"/>
        <v>20</v>
      </c>
      <c r="V5" s="70">
        <f t="shared" si="0"/>
        <v>21</v>
      </c>
      <c r="W5" s="70">
        <f t="shared" si="0"/>
        <v>22</v>
      </c>
    </row>
    <row r="6" spans="1:19" ht="16.5" customHeight="1">
      <c r="A6" s="215" t="s">
        <v>1</v>
      </c>
      <c r="B6" s="203" t="s">
        <v>22</v>
      </c>
      <c r="C6" s="215" t="s">
        <v>12</v>
      </c>
      <c r="D6" s="215" t="s">
        <v>0</v>
      </c>
      <c r="E6" s="218" t="s">
        <v>13</v>
      </c>
      <c r="F6" s="219"/>
      <c r="G6" s="219"/>
      <c r="H6" s="219"/>
      <c r="I6" s="219"/>
      <c r="J6" s="219"/>
      <c r="K6" s="219"/>
      <c r="L6" s="219"/>
      <c r="M6" s="219"/>
      <c r="N6" s="220"/>
      <c r="O6" s="206" t="s">
        <v>14</v>
      </c>
      <c r="P6" s="207"/>
      <c r="Q6" s="203" t="s">
        <v>15</v>
      </c>
      <c r="R6" s="203" t="s">
        <v>21</v>
      </c>
      <c r="S6" s="203" t="s">
        <v>16</v>
      </c>
    </row>
    <row r="7" spans="1:19" ht="30">
      <c r="A7" s="216"/>
      <c r="B7" s="204"/>
      <c r="C7" s="216"/>
      <c r="D7" s="216"/>
      <c r="E7" s="3" t="s">
        <v>392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  <c r="L7" s="3" t="s">
        <v>37</v>
      </c>
      <c r="M7" s="3" t="s">
        <v>38</v>
      </c>
      <c r="N7" s="3" t="s">
        <v>39</v>
      </c>
      <c r="O7" s="208" t="s">
        <v>40</v>
      </c>
      <c r="P7" s="210" t="s">
        <v>41</v>
      </c>
      <c r="Q7" s="204"/>
      <c r="R7" s="204"/>
      <c r="S7" s="204"/>
    </row>
    <row r="8" spans="1:19" ht="11.25">
      <c r="A8" s="217"/>
      <c r="B8" s="205"/>
      <c r="C8" s="217"/>
      <c r="D8" s="217"/>
      <c r="E8" s="212" t="s">
        <v>23</v>
      </c>
      <c r="F8" s="213"/>
      <c r="G8" s="213"/>
      <c r="H8" s="213"/>
      <c r="I8" s="213"/>
      <c r="J8" s="213"/>
      <c r="K8" s="213"/>
      <c r="L8" s="213"/>
      <c r="M8" s="213"/>
      <c r="N8" s="214"/>
      <c r="O8" s="209"/>
      <c r="P8" s="211"/>
      <c r="Q8" s="205"/>
      <c r="R8" s="205"/>
      <c r="S8" s="205"/>
    </row>
    <row r="9" spans="1:19" ht="11.25">
      <c r="A9" s="12"/>
      <c r="B9" s="12"/>
      <c r="C9" s="12" t="s">
        <v>2</v>
      </c>
      <c r="D9" s="12"/>
      <c r="E9" s="13"/>
      <c r="F9" s="13"/>
      <c r="G9" s="13"/>
      <c r="H9" s="13"/>
      <c r="I9" s="13"/>
      <c r="J9" s="13"/>
      <c r="K9" s="13"/>
      <c r="L9" s="13"/>
      <c r="M9" s="13"/>
      <c r="N9" s="13"/>
      <c r="O9" s="12"/>
      <c r="P9" s="16"/>
      <c r="Q9" s="12"/>
      <c r="R9" s="12"/>
      <c r="S9" s="12"/>
    </row>
    <row r="10" spans="1:19" ht="11.25">
      <c r="A10" s="6">
        <v>1</v>
      </c>
      <c r="B10" s="7" t="s">
        <v>237</v>
      </c>
      <c r="C10" s="7" t="s">
        <v>244</v>
      </c>
      <c r="D10" s="7">
        <v>6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>
        <f aca="true" t="shared" si="1" ref="O10:O24">SUM(E10:N10)</f>
        <v>0</v>
      </c>
      <c r="P10" s="17"/>
      <c r="Q10" s="7"/>
      <c r="R10" s="7"/>
      <c r="S10" s="7"/>
    </row>
    <row r="11" spans="1:19" ht="11.25">
      <c r="A11" s="8">
        <f aca="true" t="shared" si="2" ref="A11:A24">A10+1</f>
        <v>2</v>
      </c>
      <c r="B11" s="9" t="s">
        <v>280</v>
      </c>
      <c r="C11" s="9" t="s">
        <v>74</v>
      </c>
      <c r="D11" s="9">
        <v>4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>
        <f t="shared" si="1"/>
        <v>0</v>
      </c>
      <c r="P11" s="18"/>
      <c r="Q11" s="9"/>
      <c r="R11" s="9"/>
      <c r="S11" s="9"/>
    </row>
    <row r="12" spans="1:19" ht="11.25">
      <c r="A12" s="8">
        <f t="shared" si="2"/>
        <v>3</v>
      </c>
      <c r="B12" s="9" t="s">
        <v>310</v>
      </c>
      <c r="C12" s="9" t="s">
        <v>218</v>
      </c>
      <c r="D12" s="9">
        <v>2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>
        <f t="shared" si="1"/>
        <v>0</v>
      </c>
      <c r="P12" s="18"/>
      <c r="Q12" s="9"/>
      <c r="R12" s="9"/>
      <c r="S12" s="9"/>
    </row>
    <row r="13" spans="1:19" ht="11.25">
      <c r="A13" s="8">
        <f t="shared" si="2"/>
        <v>4</v>
      </c>
      <c r="B13" s="9" t="s">
        <v>284</v>
      </c>
      <c r="C13" s="9" t="s">
        <v>243</v>
      </c>
      <c r="D13" s="9">
        <v>2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>
        <f t="shared" si="1"/>
        <v>0</v>
      </c>
      <c r="P13" s="18"/>
      <c r="Q13" s="9"/>
      <c r="R13" s="9"/>
      <c r="S13" s="9"/>
    </row>
    <row r="14" spans="1:19" ht="11.25">
      <c r="A14" s="8">
        <f t="shared" si="2"/>
        <v>5</v>
      </c>
      <c r="B14" s="9" t="s">
        <v>311</v>
      </c>
      <c r="C14" s="9" t="s">
        <v>200</v>
      </c>
      <c r="D14" s="9">
        <v>2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>
        <f t="shared" si="1"/>
        <v>0</v>
      </c>
      <c r="P14" s="18"/>
      <c r="Q14" s="9"/>
      <c r="R14" s="9"/>
      <c r="S14" s="9"/>
    </row>
    <row r="15" spans="1:19" ht="11.25">
      <c r="A15" s="8">
        <f t="shared" si="2"/>
        <v>6</v>
      </c>
      <c r="B15" s="9" t="s">
        <v>232</v>
      </c>
      <c r="C15" s="9" t="s">
        <v>73</v>
      </c>
      <c r="D15" s="9">
        <v>3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>
        <f t="shared" si="1"/>
        <v>0</v>
      </c>
      <c r="P15" s="18"/>
      <c r="Q15" s="9"/>
      <c r="R15" s="9"/>
      <c r="S15" s="9"/>
    </row>
    <row r="16" spans="1:19" ht="12.75" customHeight="1">
      <c r="A16" s="8">
        <f t="shared" si="2"/>
        <v>7</v>
      </c>
      <c r="B16" s="9" t="s">
        <v>234</v>
      </c>
      <c r="C16" s="9" t="s">
        <v>117</v>
      </c>
      <c r="D16" s="9">
        <v>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>
        <f t="shared" si="1"/>
        <v>0</v>
      </c>
      <c r="P16" s="18"/>
      <c r="Q16" s="9"/>
      <c r="R16" s="9"/>
      <c r="S16" s="9"/>
    </row>
    <row r="17" spans="1:19" ht="12.75" customHeight="1">
      <c r="A17" s="8">
        <f t="shared" si="2"/>
        <v>8</v>
      </c>
      <c r="B17" s="9" t="s">
        <v>235</v>
      </c>
      <c r="C17" s="9" t="s">
        <v>118</v>
      </c>
      <c r="D17" s="9">
        <v>1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>
        <f t="shared" si="1"/>
        <v>0</v>
      </c>
      <c r="P17" s="18"/>
      <c r="Q17" s="9"/>
      <c r="R17" s="9"/>
      <c r="S17" s="9"/>
    </row>
    <row r="18" spans="1:19" ht="11.25">
      <c r="A18" s="8">
        <f t="shared" si="2"/>
        <v>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>
        <f t="shared" si="1"/>
        <v>0</v>
      </c>
      <c r="P18" s="18"/>
      <c r="Q18" s="9"/>
      <c r="R18" s="9"/>
      <c r="S18" s="9"/>
    </row>
    <row r="19" spans="1:19" ht="11.25">
      <c r="A19" s="8">
        <f t="shared" si="2"/>
        <v>10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>
        <f t="shared" si="1"/>
        <v>0</v>
      </c>
      <c r="P19" s="18"/>
      <c r="Q19" s="9"/>
      <c r="R19" s="9"/>
      <c r="S19" s="9"/>
    </row>
    <row r="20" spans="1:19" ht="11.25">
      <c r="A20" s="8">
        <f t="shared" si="2"/>
        <v>11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>
        <f t="shared" si="1"/>
        <v>0</v>
      </c>
      <c r="P20" s="18"/>
      <c r="Q20" s="9"/>
      <c r="R20" s="9"/>
      <c r="S20" s="9"/>
    </row>
    <row r="21" spans="1:19" ht="11.25">
      <c r="A21" s="8">
        <f t="shared" si="2"/>
        <v>12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>
        <f t="shared" si="1"/>
        <v>0</v>
      </c>
      <c r="P21" s="18"/>
      <c r="Q21" s="9"/>
      <c r="R21" s="9"/>
      <c r="S21" s="9"/>
    </row>
    <row r="22" spans="1:19" ht="11.25">
      <c r="A22" s="8">
        <f t="shared" si="2"/>
        <v>13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>
        <f t="shared" si="1"/>
        <v>0</v>
      </c>
      <c r="P22" s="18"/>
      <c r="Q22" s="9"/>
      <c r="R22" s="9"/>
      <c r="S22" s="9"/>
    </row>
    <row r="23" spans="1:19" ht="11.25">
      <c r="A23" s="8">
        <f t="shared" si="2"/>
        <v>14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>
        <f t="shared" si="1"/>
        <v>0</v>
      </c>
      <c r="P23" s="18"/>
      <c r="Q23" s="9"/>
      <c r="R23" s="9"/>
      <c r="S23" s="9"/>
    </row>
    <row r="24" spans="1:19" ht="11.25">
      <c r="A24" s="10">
        <f t="shared" si="2"/>
        <v>15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>
        <f t="shared" si="1"/>
        <v>0</v>
      </c>
      <c r="P24" s="19"/>
      <c r="Q24" s="11"/>
      <c r="R24" s="11"/>
      <c r="S24" s="11"/>
    </row>
    <row r="25" spans="1:19" ht="11.25">
      <c r="A25" s="12"/>
      <c r="B25" s="12"/>
      <c r="C25" s="12" t="s">
        <v>3</v>
      </c>
      <c r="D25" s="1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2"/>
      <c r="P25" s="16"/>
      <c r="Q25" s="12"/>
      <c r="R25" s="12"/>
      <c r="S25" s="12"/>
    </row>
    <row r="26" spans="1:19" ht="12.75" customHeight="1">
      <c r="A26" s="6">
        <v>1</v>
      </c>
      <c r="B26" s="7" t="s">
        <v>241</v>
      </c>
      <c r="C26" s="7" t="s">
        <v>246</v>
      </c>
      <c r="D26" s="7">
        <v>2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>
        <f aca="true" t="shared" si="3" ref="O26:O40">SUM(E26:N26)</f>
        <v>0</v>
      </c>
      <c r="P26" s="17"/>
      <c r="Q26" s="7"/>
      <c r="R26" s="7"/>
      <c r="S26" s="7"/>
    </row>
    <row r="27" spans="1:19" ht="11.25">
      <c r="A27" s="8">
        <f aca="true" t="shared" si="4" ref="A27:A40">A26+1</f>
        <v>2</v>
      </c>
      <c r="B27" s="9" t="s">
        <v>312</v>
      </c>
      <c r="C27" s="9" t="s">
        <v>204</v>
      </c>
      <c r="D27" s="9">
        <v>2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>
        <f t="shared" si="3"/>
        <v>0</v>
      </c>
      <c r="P27" s="18"/>
      <c r="Q27" s="9"/>
      <c r="R27" s="9"/>
      <c r="S27" s="9"/>
    </row>
    <row r="28" spans="1:19" ht="11.25">
      <c r="A28" s="8">
        <f t="shared" si="4"/>
        <v>3</v>
      </c>
      <c r="B28" s="9" t="s">
        <v>281</v>
      </c>
      <c r="C28" s="9" t="s">
        <v>78</v>
      </c>
      <c r="D28" s="9">
        <v>4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>
        <f t="shared" si="3"/>
        <v>0</v>
      </c>
      <c r="P28" s="18"/>
      <c r="Q28" s="9"/>
      <c r="R28" s="9"/>
      <c r="S28" s="9"/>
    </row>
    <row r="29" spans="1:19" ht="11.25">
      <c r="A29" s="8">
        <f t="shared" si="4"/>
        <v>4</v>
      </c>
      <c r="B29" s="9" t="s">
        <v>313</v>
      </c>
      <c r="C29" s="9" t="s">
        <v>318</v>
      </c>
      <c r="D29" s="9">
        <v>4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>
        <f t="shared" si="3"/>
        <v>0</v>
      </c>
      <c r="P29" s="18"/>
      <c r="Q29" s="9"/>
      <c r="R29" s="9"/>
      <c r="S29" s="9"/>
    </row>
    <row r="30" spans="1:19" ht="11.25">
      <c r="A30" s="8">
        <f t="shared" si="4"/>
        <v>5</v>
      </c>
      <c r="B30" s="9" t="s">
        <v>314</v>
      </c>
      <c r="C30" s="9" t="s">
        <v>199</v>
      </c>
      <c r="D30" s="9">
        <v>4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>
        <f t="shared" si="3"/>
        <v>0</v>
      </c>
      <c r="P30" s="18"/>
      <c r="Q30" s="9"/>
      <c r="R30" s="9"/>
      <c r="S30" s="9"/>
    </row>
    <row r="31" spans="1:19" ht="11.25">
      <c r="A31" s="8">
        <f t="shared" si="4"/>
        <v>6</v>
      </c>
      <c r="B31" s="9" t="s">
        <v>315</v>
      </c>
      <c r="C31" s="9" t="s">
        <v>192</v>
      </c>
      <c r="D31" s="9">
        <v>2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>
        <f t="shared" si="3"/>
        <v>0</v>
      </c>
      <c r="P31" s="18"/>
      <c r="Q31" s="9"/>
      <c r="R31" s="9"/>
      <c r="S31" s="9"/>
    </row>
    <row r="32" spans="1:19" ht="11.25">
      <c r="A32" s="8">
        <f t="shared" si="4"/>
        <v>7</v>
      </c>
      <c r="B32" s="9" t="s">
        <v>316</v>
      </c>
      <c r="C32" s="9" t="s">
        <v>205</v>
      </c>
      <c r="D32" s="9">
        <v>3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>
        <f t="shared" si="3"/>
        <v>0</v>
      </c>
      <c r="P32" s="18"/>
      <c r="Q32" s="9"/>
      <c r="R32" s="9"/>
      <c r="S32" s="9"/>
    </row>
    <row r="33" spans="1:19" ht="11.25">
      <c r="A33" s="8">
        <f t="shared" si="4"/>
        <v>8</v>
      </c>
      <c r="B33" s="9" t="s">
        <v>317</v>
      </c>
      <c r="C33" s="9" t="s">
        <v>319</v>
      </c>
      <c r="D33" s="9">
        <v>5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>
        <f t="shared" si="3"/>
        <v>0</v>
      </c>
      <c r="P33" s="18"/>
      <c r="Q33" s="9"/>
      <c r="R33" s="9"/>
      <c r="S33" s="9"/>
    </row>
    <row r="34" spans="1:19" ht="11.25">
      <c r="A34" s="8">
        <f t="shared" si="4"/>
        <v>9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>
        <f t="shared" si="3"/>
        <v>0</v>
      </c>
      <c r="P34" s="18"/>
      <c r="Q34" s="9"/>
      <c r="R34" s="9"/>
      <c r="S34" s="9"/>
    </row>
    <row r="35" spans="1:19" ht="11.25">
      <c r="A35" s="8">
        <f t="shared" si="4"/>
        <v>10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>
        <f t="shared" si="3"/>
        <v>0</v>
      </c>
      <c r="P35" s="18"/>
      <c r="Q35" s="9"/>
      <c r="R35" s="9"/>
      <c r="S35" s="9"/>
    </row>
    <row r="36" spans="1:19" ht="11.25">
      <c r="A36" s="8">
        <f t="shared" si="4"/>
        <v>11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>
        <f t="shared" si="3"/>
        <v>0</v>
      </c>
      <c r="P36" s="18"/>
      <c r="Q36" s="9"/>
      <c r="R36" s="9"/>
      <c r="S36" s="9"/>
    </row>
    <row r="37" spans="1:19" ht="11.25">
      <c r="A37" s="8">
        <f t="shared" si="4"/>
        <v>12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>
        <f t="shared" si="3"/>
        <v>0</v>
      </c>
      <c r="P37" s="18"/>
      <c r="Q37" s="9"/>
      <c r="R37" s="9"/>
      <c r="S37" s="9"/>
    </row>
    <row r="38" spans="1:19" ht="11.25">
      <c r="A38" s="8">
        <f t="shared" si="4"/>
        <v>13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>
        <f t="shared" si="3"/>
        <v>0</v>
      </c>
      <c r="P38" s="18"/>
      <c r="Q38" s="9"/>
      <c r="R38" s="9"/>
      <c r="S38" s="9"/>
    </row>
    <row r="39" spans="1:19" ht="11.25">
      <c r="A39" s="8">
        <f t="shared" si="4"/>
        <v>14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>
        <f t="shared" si="3"/>
        <v>0</v>
      </c>
      <c r="P39" s="18"/>
      <c r="Q39" s="9"/>
      <c r="R39" s="9"/>
      <c r="S39" s="9"/>
    </row>
    <row r="40" spans="1:19" ht="11.25">
      <c r="A40" s="10">
        <f t="shared" si="4"/>
        <v>15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f t="shared" si="3"/>
        <v>0</v>
      </c>
      <c r="P40" s="19"/>
      <c r="Q40" s="11"/>
      <c r="R40" s="11"/>
      <c r="S40" s="11"/>
    </row>
    <row r="41" spans="1:19" ht="11.25">
      <c r="A41" s="12"/>
      <c r="B41" s="12"/>
      <c r="C41" s="12" t="s">
        <v>4</v>
      </c>
      <c r="D41" s="1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2"/>
      <c r="P41" s="16"/>
      <c r="Q41" s="12"/>
      <c r="R41" s="12"/>
      <c r="S41" s="12"/>
    </row>
    <row r="42" spans="1:19" ht="11.25">
      <c r="A42" s="6">
        <v>1</v>
      </c>
      <c r="B42" s="7" t="s">
        <v>320</v>
      </c>
      <c r="C42" s="7" t="s">
        <v>329</v>
      </c>
      <c r="D42" s="7">
        <v>5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>
        <f aca="true" t="shared" si="5" ref="O42:O56">SUM(E42:N42)</f>
        <v>0</v>
      </c>
      <c r="P42" s="17"/>
      <c r="Q42" s="7"/>
      <c r="R42" s="7"/>
      <c r="S42" s="7"/>
    </row>
    <row r="43" spans="1:19" ht="11.25">
      <c r="A43" s="8">
        <f aca="true" t="shared" si="6" ref="A43:A56">A42+1</f>
        <v>2</v>
      </c>
      <c r="B43" s="9" t="s">
        <v>321</v>
      </c>
      <c r="C43" s="9" t="s">
        <v>212</v>
      </c>
      <c r="D43" s="9">
        <v>2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f t="shared" si="5"/>
        <v>0</v>
      </c>
      <c r="P43" s="18"/>
      <c r="Q43" s="9"/>
      <c r="R43" s="9"/>
      <c r="S43" s="9"/>
    </row>
    <row r="44" spans="1:19" ht="11.25">
      <c r="A44" s="8">
        <f t="shared" si="6"/>
        <v>3</v>
      </c>
      <c r="B44" s="9" t="s">
        <v>322</v>
      </c>
      <c r="C44" s="9" t="s">
        <v>215</v>
      </c>
      <c r="D44" s="9">
        <v>2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>
        <f t="shared" si="5"/>
        <v>0</v>
      </c>
      <c r="P44" s="18"/>
      <c r="Q44" s="9"/>
      <c r="R44" s="9"/>
      <c r="S44" s="9"/>
    </row>
    <row r="45" spans="1:19" ht="11.25">
      <c r="A45" s="8">
        <f t="shared" si="6"/>
        <v>4</v>
      </c>
      <c r="B45" s="9" t="s">
        <v>323</v>
      </c>
      <c r="C45" s="9" t="s">
        <v>330</v>
      </c>
      <c r="D45" s="9">
        <v>2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>
        <f t="shared" si="5"/>
        <v>0</v>
      </c>
      <c r="P45" s="18"/>
      <c r="Q45" s="9"/>
      <c r="R45" s="9"/>
      <c r="S45" s="9"/>
    </row>
    <row r="46" spans="1:19" ht="11.25">
      <c r="A46" s="8">
        <f t="shared" si="6"/>
        <v>5</v>
      </c>
      <c r="B46" s="9" t="s">
        <v>324</v>
      </c>
      <c r="C46" s="9" t="s">
        <v>331</v>
      </c>
      <c r="D46" s="9">
        <v>3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>
        <f t="shared" si="5"/>
        <v>0</v>
      </c>
      <c r="P46" s="18"/>
      <c r="Q46" s="9"/>
      <c r="R46" s="9"/>
      <c r="S46" s="9"/>
    </row>
    <row r="47" spans="1:19" ht="11.25">
      <c r="A47" s="8">
        <f t="shared" si="6"/>
        <v>6</v>
      </c>
      <c r="B47" s="9" t="s">
        <v>325</v>
      </c>
      <c r="C47" s="9" t="s">
        <v>332</v>
      </c>
      <c r="D47" s="9">
        <v>4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>
        <f t="shared" si="5"/>
        <v>0</v>
      </c>
      <c r="P47" s="18"/>
      <c r="Q47" s="9"/>
      <c r="R47" s="9"/>
      <c r="S47" s="9"/>
    </row>
    <row r="48" spans="1:19" ht="11.25">
      <c r="A48" s="8">
        <f t="shared" si="6"/>
        <v>7</v>
      </c>
      <c r="B48" s="9" t="s">
        <v>326</v>
      </c>
      <c r="C48" s="9" t="s">
        <v>333</v>
      </c>
      <c r="D48" s="9">
        <v>4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>
        <f t="shared" si="5"/>
        <v>0</v>
      </c>
      <c r="P48" s="18"/>
      <c r="Q48" s="9"/>
      <c r="R48" s="9"/>
      <c r="S48" s="9"/>
    </row>
    <row r="49" spans="1:19" ht="11.25">
      <c r="A49" s="8">
        <f t="shared" si="6"/>
        <v>8</v>
      </c>
      <c r="B49" s="9" t="s">
        <v>327</v>
      </c>
      <c r="C49" s="9" t="s">
        <v>334</v>
      </c>
      <c r="D49" s="9">
        <v>1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>
        <f t="shared" si="5"/>
        <v>0</v>
      </c>
      <c r="P49" s="18"/>
      <c r="Q49" s="9"/>
      <c r="R49" s="9"/>
      <c r="S49" s="9"/>
    </row>
    <row r="50" spans="1:19" ht="11.25">
      <c r="A50" s="8">
        <f t="shared" si="6"/>
        <v>9</v>
      </c>
      <c r="B50" s="9" t="s">
        <v>328</v>
      </c>
      <c r="C50" s="9" t="s">
        <v>213</v>
      </c>
      <c r="D50" s="9">
        <v>2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>
        <f t="shared" si="5"/>
        <v>0</v>
      </c>
      <c r="P50" s="18"/>
      <c r="Q50" s="9"/>
      <c r="R50" s="9"/>
      <c r="S50" s="9"/>
    </row>
    <row r="51" spans="1:19" ht="11.25">
      <c r="A51" s="8">
        <f t="shared" si="6"/>
        <v>10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>
        <f t="shared" si="5"/>
        <v>0</v>
      </c>
      <c r="P51" s="18"/>
      <c r="Q51" s="9"/>
      <c r="R51" s="9"/>
      <c r="S51" s="9"/>
    </row>
    <row r="52" spans="1:19" ht="11.25">
      <c r="A52" s="8">
        <f t="shared" si="6"/>
        <v>11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>
        <f t="shared" si="5"/>
        <v>0</v>
      </c>
      <c r="P52" s="18"/>
      <c r="Q52" s="9"/>
      <c r="R52" s="9"/>
      <c r="S52" s="9"/>
    </row>
    <row r="53" spans="1:19" ht="11.25">
      <c r="A53" s="8">
        <f t="shared" si="6"/>
        <v>12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>
        <f t="shared" si="5"/>
        <v>0</v>
      </c>
      <c r="P53" s="18"/>
      <c r="Q53" s="9"/>
      <c r="R53" s="9"/>
      <c r="S53" s="9"/>
    </row>
    <row r="54" spans="1:19" ht="11.25">
      <c r="A54" s="8">
        <f t="shared" si="6"/>
        <v>13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>
        <f t="shared" si="5"/>
        <v>0</v>
      </c>
      <c r="P54" s="18"/>
      <c r="Q54" s="9"/>
      <c r="R54" s="9"/>
      <c r="S54" s="9"/>
    </row>
    <row r="55" spans="1:19" ht="11.25">
      <c r="A55" s="8">
        <f t="shared" si="6"/>
        <v>14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>
        <f t="shared" si="5"/>
        <v>0</v>
      </c>
      <c r="P55" s="18"/>
      <c r="Q55" s="9"/>
      <c r="R55" s="9"/>
      <c r="S55" s="9"/>
    </row>
    <row r="56" spans="1:19" ht="11.25">
      <c r="A56" s="10">
        <f t="shared" si="6"/>
        <v>15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>
        <f t="shared" si="5"/>
        <v>0</v>
      </c>
      <c r="P56" s="19"/>
      <c r="Q56" s="11"/>
      <c r="R56" s="11"/>
      <c r="S56" s="11"/>
    </row>
    <row r="57" spans="1:19" ht="11.25">
      <c r="A57" s="12"/>
      <c r="B57" s="12"/>
      <c r="C57" s="12" t="s">
        <v>5</v>
      </c>
      <c r="D57" s="12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2"/>
      <c r="P57" s="16"/>
      <c r="Q57" s="12"/>
      <c r="R57" s="12"/>
      <c r="S57" s="12"/>
    </row>
    <row r="58" spans="1:19" ht="12.75" customHeight="1">
      <c r="A58" s="6">
        <v>1</v>
      </c>
      <c r="B58" s="7" t="s">
        <v>335</v>
      </c>
      <c r="C58" s="7" t="s">
        <v>341</v>
      </c>
      <c r="D58" s="7">
        <v>3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>
        <f aca="true" t="shared" si="7" ref="O58:O72">SUM(E58:N58)</f>
        <v>0</v>
      </c>
      <c r="P58" s="17"/>
      <c r="Q58" s="7"/>
      <c r="R58" s="7"/>
      <c r="S58" s="7"/>
    </row>
    <row r="59" spans="1:19" ht="11.25">
      <c r="A59" s="8">
        <f aca="true" t="shared" si="8" ref="A59:A72">A58+1</f>
        <v>2</v>
      </c>
      <c r="B59" s="9" t="s">
        <v>336</v>
      </c>
      <c r="C59" s="9" t="s">
        <v>342</v>
      </c>
      <c r="D59" s="9">
        <v>4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>
        <f t="shared" si="7"/>
        <v>0</v>
      </c>
      <c r="P59" s="18"/>
      <c r="Q59" s="9"/>
      <c r="R59" s="9"/>
      <c r="S59" s="9"/>
    </row>
    <row r="60" spans="1:19" ht="11.25">
      <c r="A60" s="8">
        <f t="shared" si="8"/>
        <v>3</v>
      </c>
      <c r="B60" s="9" t="s">
        <v>337</v>
      </c>
      <c r="C60" s="9" t="s">
        <v>216</v>
      </c>
      <c r="D60" s="9">
        <v>2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>
        <f t="shared" si="7"/>
        <v>0</v>
      </c>
      <c r="P60" s="18"/>
      <c r="Q60" s="9"/>
      <c r="R60" s="9"/>
      <c r="S60" s="9"/>
    </row>
    <row r="61" spans="1:19" ht="11.25">
      <c r="A61" s="8">
        <f t="shared" si="8"/>
        <v>4</v>
      </c>
      <c r="B61" s="9" t="s">
        <v>338</v>
      </c>
      <c r="C61" s="9" t="s">
        <v>171</v>
      </c>
      <c r="D61" s="9">
        <v>8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>
        <f t="shared" si="7"/>
        <v>0</v>
      </c>
      <c r="P61" s="18"/>
      <c r="Q61" s="9"/>
      <c r="R61" s="9"/>
      <c r="S61" s="9"/>
    </row>
    <row r="62" spans="1:19" ht="11.25">
      <c r="A62" s="8">
        <f t="shared" si="8"/>
        <v>5</v>
      </c>
      <c r="B62" s="9" t="s">
        <v>339</v>
      </c>
      <c r="C62" s="9" t="s">
        <v>217</v>
      </c>
      <c r="D62" s="9">
        <v>2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>
        <f t="shared" si="7"/>
        <v>0</v>
      </c>
      <c r="P62" s="18"/>
      <c r="Q62" s="9"/>
      <c r="R62" s="9"/>
      <c r="S62" s="9"/>
    </row>
    <row r="63" spans="1:19" ht="11.25">
      <c r="A63" s="8">
        <f t="shared" si="8"/>
        <v>6</v>
      </c>
      <c r="B63" s="9" t="s">
        <v>270</v>
      </c>
      <c r="C63" s="9" t="s">
        <v>276</v>
      </c>
      <c r="D63" s="9">
        <v>2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>
        <f t="shared" si="7"/>
        <v>0</v>
      </c>
      <c r="P63" s="18"/>
      <c r="Q63" s="9"/>
      <c r="R63" s="9"/>
      <c r="S63" s="9"/>
    </row>
    <row r="64" spans="1:19" ht="12.75" customHeight="1">
      <c r="A64" s="8">
        <f t="shared" si="8"/>
        <v>7</v>
      </c>
      <c r="B64" s="9" t="s">
        <v>340</v>
      </c>
      <c r="C64" s="9" t="s">
        <v>343</v>
      </c>
      <c r="D64" s="9">
        <v>3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>
        <f t="shared" si="7"/>
        <v>0</v>
      </c>
      <c r="P64" s="18"/>
      <c r="Q64" s="9"/>
      <c r="R64" s="9"/>
      <c r="S64" s="9"/>
    </row>
    <row r="65" spans="1:19" ht="11.25">
      <c r="A65" s="8">
        <f t="shared" si="8"/>
        <v>8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>
        <f t="shared" si="7"/>
        <v>0</v>
      </c>
      <c r="P65" s="18"/>
      <c r="Q65" s="9"/>
      <c r="R65" s="9"/>
      <c r="S65" s="9"/>
    </row>
    <row r="66" spans="1:19" ht="11.25">
      <c r="A66" s="8">
        <f t="shared" si="8"/>
        <v>9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>
        <f t="shared" si="7"/>
        <v>0</v>
      </c>
      <c r="P66" s="18"/>
      <c r="Q66" s="9"/>
      <c r="R66" s="9"/>
      <c r="S66" s="9"/>
    </row>
    <row r="67" spans="1:19" ht="11.25">
      <c r="A67" s="8">
        <f t="shared" si="8"/>
        <v>10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>
        <f t="shared" si="7"/>
        <v>0</v>
      </c>
      <c r="P67" s="18"/>
      <c r="Q67" s="9"/>
      <c r="R67" s="9"/>
      <c r="S67" s="9"/>
    </row>
    <row r="68" spans="1:19" ht="11.25">
      <c r="A68" s="8">
        <f t="shared" si="8"/>
        <v>11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>
        <f t="shared" si="7"/>
        <v>0</v>
      </c>
      <c r="P68" s="18"/>
      <c r="Q68" s="9"/>
      <c r="R68" s="9"/>
      <c r="S68" s="9"/>
    </row>
    <row r="69" spans="1:19" ht="11.25">
      <c r="A69" s="8">
        <f t="shared" si="8"/>
        <v>12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>
        <f t="shared" si="7"/>
        <v>0</v>
      </c>
      <c r="P69" s="18"/>
      <c r="Q69" s="9"/>
      <c r="R69" s="9"/>
      <c r="S69" s="9"/>
    </row>
    <row r="70" spans="1:19" ht="11.25">
      <c r="A70" s="8">
        <f t="shared" si="8"/>
        <v>13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>
        <f t="shared" si="7"/>
        <v>0</v>
      </c>
      <c r="P70" s="18"/>
      <c r="Q70" s="9"/>
      <c r="R70" s="9"/>
      <c r="S70" s="9"/>
    </row>
    <row r="71" spans="1:19" ht="11.25">
      <c r="A71" s="8">
        <f t="shared" si="8"/>
        <v>14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>
        <f t="shared" si="7"/>
        <v>0</v>
      </c>
      <c r="P71" s="18"/>
      <c r="Q71" s="9"/>
      <c r="R71" s="9"/>
      <c r="S71" s="9"/>
    </row>
    <row r="72" spans="1:19" ht="11.25">
      <c r="A72" s="10">
        <f t="shared" si="8"/>
        <v>15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>
        <f t="shared" si="7"/>
        <v>0</v>
      </c>
      <c r="P72" s="19"/>
      <c r="Q72" s="11"/>
      <c r="R72" s="11"/>
      <c r="S72" s="11"/>
    </row>
    <row r="73" spans="1:19" s="22" customFormat="1" ht="11.25">
      <c r="A73" s="20"/>
      <c r="B73" s="21"/>
      <c r="C73" s="21" t="s">
        <v>183</v>
      </c>
      <c r="D73" s="21">
        <f>SUM(D9:D72)</f>
        <v>96</v>
      </c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>
        <f>SUM(O9:O72)</f>
        <v>0</v>
      </c>
      <c r="P73" s="21">
        <f>SUM(P9:P72)</f>
        <v>0</v>
      </c>
      <c r="Q73" s="21"/>
      <c r="R73" s="21"/>
      <c r="S73" s="21"/>
    </row>
    <row r="74" ht="6.75" customHeight="1"/>
    <row r="75" ht="11.25">
      <c r="R75" s="4" t="s">
        <v>26</v>
      </c>
    </row>
    <row r="76" spans="2:18" ht="11.25">
      <c r="B76" s="5" t="s">
        <v>25</v>
      </c>
      <c r="H76" s="5" t="s">
        <v>17</v>
      </c>
      <c r="R76" s="5" t="s">
        <v>18</v>
      </c>
    </row>
    <row r="77" ht="11.25">
      <c r="R77" s="5" t="s">
        <v>19</v>
      </c>
    </row>
  </sheetData>
  <sheetProtection/>
  <mergeCells count="12">
    <mergeCell ref="Q6:Q8"/>
    <mergeCell ref="R6:R8"/>
    <mergeCell ref="S6:S8"/>
    <mergeCell ref="O6:P6"/>
    <mergeCell ref="O7:O8"/>
    <mergeCell ref="P7:P8"/>
    <mergeCell ref="E8:N8"/>
    <mergeCell ref="A6:A8"/>
    <mergeCell ref="B6:B8"/>
    <mergeCell ref="D6:D8"/>
    <mergeCell ref="C6:C8"/>
    <mergeCell ref="E6:N6"/>
  </mergeCells>
  <printOptions/>
  <pageMargins left="0.17" right="0.17" top="0.26" bottom="0.3" header="0.17" footer="0.16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46"/>
  <sheetViews>
    <sheetView showZeros="0" tabSelected="1" view="pageBreakPreview" zoomScaleNormal="115" zoomScaleSheetLayoutView="100" zoomScalePageLayoutView="0" workbookViewId="0" topLeftCell="A1">
      <pane xSplit="5" ySplit="6" topLeftCell="F58" activePane="bottomRight" state="frozen"/>
      <selection pane="topLeft" activeCell="C183" sqref="C183"/>
      <selection pane="topRight" activeCell="C183" sqref="C183"/>
      <selection pane="bottomLeft" activeCell="C183" sqref="C183"/>
      <selection pane="bottomRight" activeCell="A144" sqref="A144:IV144"/>
    </sheetView>
  </sheetViews>
  <sheetFormatPr defaultColWidth="9.140625" defaultRowHeight="12.75"/>
  <cols>
    <col min="1" max="1" width="3.57421875" style="84" customWidth="1"/>
    <col min="2" max="2" width="11.00390625" style="73" customWidth="1"/>
    <col min="3" max="3" width="29.421875" style="73" customWidth="1"/>
    <col min="4" max="4" width="3.140625" style="180" bestFit="1" customWidth="1"/>
    <col min="5" max="5" width="3.00390625" style="73" customWidth="1"/>
    <col min="6" max="6" width="3.00390625" style="73" bestFit="1" customWidth="1"/>
    <col min="7" max="18" width="3.00390625" style="73" customWidth="1"/>
    <col min="19" max="19" width="2.7109375" style="73" bestFit="1" customWidth="1"/>
    <col min="20" max="20" width="3.57421875" style="184" bestFit="1" customWidth="1"/>
    <col min="21" max="21" width="4.28125" style="185" bestFit="1" customWidth="1"/>
    <col min="22" max="22" width="16.421875" style="73" customWidth="1"/>
    <col min="23" max="23" width="20.7109375" style="73" customWidth="1"/>
    <col min="24" max="24" width="2.8515625" style="73" customWidth="1"/>
    <col min="25" max="16384" width="9.140625" style="73" customWidth="1"/>
  </cols>
  <sheetData>
    <row r="1" spans="2:23" ht="18.75">
      <c r="B1" s="72"/>
      <c r="C1" s="72"/>
      <c r="D1" s="172"/>
      <c r="E1" s="72"/>
      <c r="F1" s="72"/>
      <c r="G1" s="72"/>
      <c r="I1" s="87" t="s">
        <v>510</v>
      </c>
      <c r="W1" s="74" t="s">
        <v>20</v>
      </c>
    </row>
    <row r="2" spans="1:23" s="168" customFormat="1" ht="15.75">
      <c r="A2" s="167"/>
      <c r="C2" s="169"/>
      <c r="D2" s="173"/>
      <c r="E2" s="169"/>
      <c r="F2" s="169"/>
      <c r="G2" s="169"/>
      <c r="I2" s="170" t="s">
        <v>422</v>
      </c>
      <c r="T2" s="186"/>
      <c r="U2" s="187"/>
      <c r="W2" s="171"/>
    </row>
    <row r="3" spans="1:23" s="90" customFormat="1" ht="11.25">
      <c r="A3" s="88"/>
      <c r="B3" s="89">
        <v>1</v>
      </c>
      <c r="C3" s="90">
        <f>B3+1</f>
        <v>2</v>
      </c>
      <c r="D3" s="174">
        <f aca="true" t="shared" si="0" ref="D3:W3">C3+1</f>
        <v>3</v>
      </c>
      <c r="E3" s="90">
        <f t="shared" si="0"/>
        <v>4</v>
      </c>
      <c r="F3" s="90">
        <f t="shared" si="0"/>
        <v>5</v>
      </c>
      <c r="G3" s="90">
        <f t="shared" si="0"/>
        <v>6</v>
      </c>
      <c r="H3" s="90">
        <f t="shared" si="0"/>
        <v>7</v>
      </c>
      <c r="I3" s="90" t="e">
        <f>#REF!+1</f>
        <v>#REF!</v>
      </c>
      <c r="J3" s="90" t="e">
        <f t="shared" si="0"/>
        <v>#REF!</v>
      </c>
      <c r="K3" s="90" t="e">
        <f t="shared" si="0"/>
        <v>#REF!</v>
      </c>
      <c r="L3" s="90" t="e">
        <f t="shared" si="0"/>
        <v>#REF!</v>
      </c>
      <c r="M3" s="90" t="e">
        <f t="shared" si="0"/>
        <v>#REF!</v>
      </c>
      <c r="N3" s="90" t="e">
        <f t="shared" si="0"/>
        <v>#REF!</v>
      </c>
      <c r="O3" s="90" t="e">
        <f t="shared" si="0"/>
        <v>#REF!</v>
      </c>
      <c r="P3" s="90" t="e">
        <f t="shared" si="0"/>
        <v>#REF!</v>
      </c>
      <c r="Q3" s="90" t="e">
        <f t="shared" si="0"/>
        <v>#REF!</v>
      </c>
      <c r="R3" s="90" t="e">
        <f t="shared" si="0"/>
        <v>#REF!</v>
      </c>
      <c r="S3" s="90" t="e">
        <f t="shared" si="0"/>
        <v>#REF!</v>
      </c>
      <c r="T3" s="188" t="e">
        <f t="shared" si="0"/>
        <v>#REF!</v>
      </c>
      <c r="U3" s="188" t="e">
        <f t="shared" si="0"/>
        <v>#REF!</v>
      </c>
      <c r="V3" s="90" t="e">
        <f t="shared" si="0"/>
        <v>#REF!</v>
      </c>
      <c r="W3" s="90" t="e">
        <f t="shared" si="0"/>
        <v>#REF!</v>
      </c>
    </row>
    <row r="4" spans="1:23" ht="16.5" customHeight="1">
      <c r="A4" s="229" t="s">
        <v>1</v>
      </c>
      <c r="B4" s="231" t="s">
        <v>22</v>
      </c>
      <c r="C4" s="229" t="s">
        <v>12</v>
      </c>
      <c r="D4" s="233" t="s">
        <v>0</v>
      </c>
      <c r="E4" s="199" t="s">
        <v>13</v>
      </c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1"/>
      <c r="S4" s="224" t="s">
        <v>14</v>
      </c>
      <c r="T4" s="225"/>
      <c r="U4" s="221" t="s">
        <v>404</v>
      </c>
      <c r="V4" s="221" t="s">
        <v>413</v>
      </c>
      <c r="W4" s="221" t="s">
        <v>16</v>
      </c>
    </row>
    <row r="5" spans="1:23" ht="28.5" customHeight="1">
      <c r="A5" s="230"/>
      <c r="B5" s="232"/>
      <c r="C5" s="230"/>
      <c r="D5" s="198"/>
      <c r="E5" s="83" t="s">
        <v>344</v>
      </c>
      <c r="F5" s="83" t="s">
        <v>374</v>
      </c>
      <c r="G5" s="83" t="s">
        <v>345</v>
      </c>
      <c r="H5" s="83" t="s">
        <v>346</v>
      </c>
      <c r="I5" s="83" t="s">
        <v>347</v>
      </c>
      <c r="J5" s="83" t="s">
        <v>348</v>
      </c>
      <c r="K5" s="83" t="s">
        <v>349</v>
      </c>
      <c r="L5" s="83" t="s">
        <v>350</v>
      </c>
      <c r="M5" s="83" t="s">
        <v>351</v>
      </c>
      <c r="N5" s="83" t="s">
        <v>352</v>
      </c>
      <c r="O5" s="83" t="s">
        <v>353</v>
      </c>
      <c r="P5" s="83" t="s">
        <v>354</v>
      </c>
      <c r="Q5" s="83" t="s">
        <v>355</v>
      </c>
      <c r="R5" s="83" t="s">
        <v>521</v>
      </c>
      <c r="S5" s="226"/>
      <c r="T5" s="227" t="s">
        <v>41</v>
      </c>
      <c r="U5" s="222"/>
      <c r="V5" s="222"/>
      <c r="W5" s="222"/>
    </row>
    <row r="6" spans="1:23" ht="11.25" customHeight="1">
      <c r="A6" s="230"/>
      <c r="B6" s="232"/>
      <c r="C6" s="230"/>
      <c r="D6" s="198"/>
      <c r="E6" s="224" t="s">
        <v>23</v>
      </c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5"/>
      <c r="S6" s="226"/>
      <c r="T6" s="227"/>
      <c r="U6" s="223"/>
      <c r="V6" s="223"/>
      <c r="W6" s="223"/>
    </row>
    <row r="7" spans="1:24" s="78" customFormat="1" ht="15" customHeight="1">
      <c r="A7" s="85"/>
      <c r="B7" s="75"/>
      <c r="C7" s="75" t="s">
        <v>409</v>
      </c>
      <c r="D7" s="1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6"/>
      <c r="T7" s="189"/>
      <c r="U7" s="190"/>
      <c r="V7" s="75"/>
      <c r="W7" s="75"/>
      <c r="X7" s="77">
        <f aca="true" t="shared" si="1" ref="X7:X38">COUNTIF($B:$B,B7)</f>
        <v>0</v>
      </c>
    </row>
    <row r="8" spans="1:24" ht="15" customHeight="1">
      <c r="A8" s="86">
        <v>1</v>
      </c>
      <c r="B8" s="77" t="s">
        <v>367</v>
      </c>
      <c r="C8" s="77" t="s">
        <v>370</v>
      </c>
      <c r="D8" s="176">
        <v>2</v>
      </c>
      <c r="E8" s="77">
        <f>IF(ISNA(VLOOKUP($B8,D_X!$B:$W,18,0)),0,VLOOKUP($B8,D_X!$B:$W,18,0))</f>
        <v>87</v>
      </c>
      <c r="F8" s="77">
        <f>IF(ISNA(VLOOKUP($B8,D_CD!$B:$W,7,0)),0,VLOOKUP($B8,D_CD!$B:$W,7,0))</f>
        <v>0</v>
      </c>
      <c r="G8" s="77">
        <f>IF(ISNA(VLOOKUP($B8,D_KTR!$B:$W,14,0)),0,VLOOKUP($B8,D_KTR!$B:$W,14,0))</f>
        <v>0</v>
      </c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9"/>
      <c r="T8" s="189">
        <f aca="true" t="shared" si="2" ref="T8:T39">SUM(E8:S8)</f>
        <v>87</v>
      </c>
      <c r="U8" s="190" t="s">
        <v>416</v>
      </c>
      <c r="V8" s="77" t="s">
        <v>412</v>
      </c>
      <c r="W8" s="77" t="s">
        <v>539</v>
      </c>
      <c r="X8" s="77">
        <f t="shared" si="1"/>
        <v>1</v>
      </c>
    </row>
    <row r="9" spans="1:24" ht="15" customHeight="1">
      <c r="A9" s="86">
        <v>2</v>
      </c>
      <c r="B9" s="77" t="s">
        <v>67</v>
      </c>
      <c r="C9" s="77" t="s">
        <v>93</v>
      </c>
      <c r="D9" s="176">
        <v>3</v>
      </c>
      <c r="E9" s="77">
        <f>IF(ISNA(VLOOKUP($B9,D_X!$B:$W,18,0)),0,VLOOKUP($B9,D_X!$B:$W,18,0))</f>
        <v>59</v>
      </c>
      <c r="F9" s="77">
        <f>IF(ISNA(VLOOKUP($B9,D_CD!$B:$W,7,0)),0,VLOOKUP($B9,D_CD!$B:$W,7,0))</f>
        <v>2</v>
      </c>
      <c r="G9" s="77">
        <f>IF(ISNA(VLOOKUP($B9,D_KTR!$B:$W,14,0)),0,VLOOKUP($B9,D_KTR!$B:$W,14,0))</f>
        <v>0</v>
      </c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9"/>
      <c r="T9" s="189">
        <f t="shared" si="2"/>
        <v>61</v>
      </c>
      <c r="U9" s="190" t="s">
        <v>417</v>
      </c>
      <c r="V9" s="77" t="s">
        <v>412</v>
      </c>
      <c r="W9" s="77" t="s">
        <v>540</v>
      </c>
      <c r="X9" s="77">
        <f t="shared" si="1"/>
        <v>1</v>
      </c>
    </row>
    <row r="10" spans="1:24" ht="15" customHeight="1">
      <c r="A10" s="86">
        <v>3</v>
      </c>
      <c r="B10" s="77" t="s">
        <v>481</v>
      </c>
      <c r="C10" s="77" t="s">
        <v>482</v>
      </c>
      <c r="D10" s="176">
        <v>1</v>
      </c>
      <c r="E10" s="77">
        <f>IF(ISNA(VLOOKUP($B10,D_X!$B:$W,18,0)),0,VLOOKUP($B10,D_X!$B:$W,18,0))</f>
        <v>43</v>
      </c>
      <c r="F10" s="77">
        <f>IF(ISNA(VLOOKUP($B10,D_CD!$B:$W,7,0)),0,VLOOKUP($B10,D_CD!$B:$W,7,0))</f>
        <v>0</v>
      </c>
      <c r="G10" s="77">
        <f>IF(ISNA(VLOOKUP($B10,D_KTR!$B:$W,14,0)),0,VLOOKUP($B10,D_KTR!$B:$W,14,0))</f>
        <v>0</v>
      </c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9"/>
      <c r="T10" s="189">
        <f t="shared" si="2"/>
        <v>43</v>
      </c>
      <c r="U10" s="190" t="s">
        <v>418</v>
      </c>
      <c r="V10" s="77" t="s">
        <v>412</v>
      </c>
      <c r="W10" s="77" t="s">
        <v>541</v>
      </c>
      <c r="X10" s="77">
        <f t="shared" si="1"/>
        <v>1</v>
      </c>
    </row>
    <row r="11" spans="1:24" ht="15" customHeight="1">
      <c r="A11" s="86">
        <v>5</v>
      </c>
      <c r="B11" s="77" t="s">
        <v>43</v>
      </c>
      <c r="C11" s="77" t="s">
        <v>71</v>
      </c>
      <c r="D11" s="176">
        <v>4</v>
      </c>
      <c r="E11" s="77">
        <f>IF(ISNA(VLOOKUP($B11,D_X!$B:$W,18,0)),0,VLOOKUP($B11,D_X!$B:$W,18,0))</f>
        <v>35</v>
      </c>
      <c r="F11" s="77">
        <f>IF(ISNA(VLOOKUP($B11,D_CD!$B:$W,7,0)),0,VLOOKUP($B11,D_CD!$B:$W,7,0))</f>
        <v>7</v>
      </c>
      <c r="G11" s="77">
        <f>IF(ISNA(VLOOKUP($B11,D_KTR!$B:$W,14,0)),0,VLOOKUP($B11,D_KTR!$B:$W,14,0))</f>
        <v>0</v>
      </c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9"/>
      <c r="T11" s="189">
        <f t="shared" si="2"/>
        <v>42</v>
      </c>
      <c r="U11" s="190" t="s">
        <v>419</v>
      </c>
      <c r="V11" s="77" t="s">
        <v>412</v>
      </c>
      <c r="W11" s="77" t="s">
        <v>542</v>
      </c>
      <c r="X11" s="77">
        <f t="shared" si="1"/>
        <v>1</v>
      </c>
    </row>
    <row r="12" spans="1:24" ht="15" customHeight="1">
      <c r="A12" s="86">
        <v>6</v>
      </c>
      <c r="B12" s="77" t="s">
        <v>63</v>
      </c>
      <c r="C12" s="77" t="s">
        <v>89</v>
      </c>
      <c r="D12" s="176">
        <v>2</v>
      </c>
      <c r="E12" s="77">
        <f>IF(ISNA(VLOOKUP($B12,D_X!$B:$W,18,0)),0,VLOOKUP($B12,D_X!$B:$W,18,0))</f>
        <v>40</v>
      </c>
      <c r="F12" s="77">
        <f>IF(ISNA(VLOOKUP($B12,D_CD!$B:$W,7,0)),0,VLOOKUP($B12,D_CD!$B:$W,7,0))</f>
        <v>1</v>
      </c>
      <c r="G12" s="77">
        <f>IF(ISNA(VLOOKUP($B12,D_KTR!$B:$W,14,0)),0,VLOOKUP($B12,D_KTR!$B:$W,14,0))</f>
        <v>0</v>
      </c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9"/>
      <c r="T12" s="189">
        <f t="shared" si="2"/>
        <v>41</v>
      </c>
      <c r="U12" s="190" t="s">
        <v>420</v>
      </c>
      <c r="V12" s="77" t="s">
        <v>412</v>
      </c>
      <c r="W12" s="77" t="s">
        <v>543</v>
      </c>
      <c r="X12" s="77">
        <f t="shared" si="1"/>
        <v>1</v>
      </c>
    </row>
    <row r="13" spans="1:24" ht="15" customHeight="1">
      <c r="A13" s="86">
        <v>8</v>
      </c>
      <c r="B13" s="77" t="s">
        <v>65</v>
      </c>
      <c r="C13" s="77" t="s">
        <v>91</v>
      </c>
      <c r="D13" s="176">
        <v>2</v>
      </c>
      <c r="E13" s="77">
        <f>IF(ISNA(VLOOKUP($B13,D_X!$B:$W,18,0)),0,VLOOKUP($B13,D_X!$B:$W,18,0))</f>
        <v>32</v>
      </c>
      <c r="F13" s="77">
        <f>IF(ISNA(VLOOKUP($B13,D_CD!$B:$W,7,0)),0,VLOOKUP($B13,D_CD!$B:$W,7,0))</f>
        <v>8</v>
      </c>
      <c r="G13" s="77">
        <f>IF(ISNA(VLOOKUP($B13,D_KTR!$B:$W,14,0)),0,VLOOKUP($B13,D_KTR!$B:$W,14,0))</f>
        <v>0</v>
      </c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9"/>
      <c r="T13" s="189">
        <f t="shared" si="2"/>
        <v>40</v>
      </c>
      <c r="U13" s="190" t="s">
        <v>421</v>
      </c>
      <c r="V13" s="77" t="s">
        <v>412</v>
      </c>
      <c r="W13" s="77" t="s">
        <v>544</v>
      </c>
      <c r="X13" s="77">
        <f t="shared" si="1"/>
        <v>1</v>
      </c>
    </row>
    <row r="14" spans="1:24" ht="15" customHeight="1">
      <c r="A14" s="86">
        <v>10</v>
      </c>
      <c r="B14" s="77" t="s">
        <v>66</v>
      </c>
      <c r="C14" s="77" t="s">
        <v>92</v>
      </c>
      <c r="D14" s="176">
        <v>2</v>
      </c>
      <c r="E14" s="77">
        <f>IF(ISNA(VLOOKUP($B14,D_X!$B:$W,18,0)),0,VLOOKUP($B14,D_X!$B:$W,18,0))</f>
        <v>39</v>
      </c>
      <c r="F14" s="77">
        <f>IF(ISNA(VLOOKUP($B14,D_CD!$B:$W,7,0)),0,VLOOKUP($B14,D_CD!$B:$W,7,0))</f>
        <v>1</v>
      </c>
      <c r="G14" s="77">
        <f>IF(ISNA(VLOOKUP($B14,D_KTR!$B:$W,14,0)),0,VLOOKUP($B14,D_KTR!$B:$W,14,0))</f>
        <v>0</v>
      </c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9"/>
      <c r="T14" s="189">
        <f t="shared" si="2"/>
        <v>40</v>
      </c>
      <c r="U14" s="190" t="s">
        <v>475</v>
      </c>
      <c r="V14" s="77" t="s">
        <v>412</v>
      </c>
      <c r="W14" s="77" t="s">
        <v>545</v>
      </c>
      <c r="X14" s="77">
        <f t="shared" si="1"/>
        <v>1</v>
      </c>
    </row>
    <row r="15" spans="1:24" ht="15" customHeight="1">
      <c r="A15" s="86">
        <v>11</v>
      </c>
      <c r="B15" s="77" t="s">
        <v>44</v>
      </c>
      <c r="C15" s="77" t="s">
        <v>72</v>
      </c>
      <c r="D15" s="176">
        <v>3</v>
      </c>
      <c r="E15" s="77">
        <f>IF(ISNA(VLOOKUP($B15,D_X!$B:$W,18,0)),0,VLOOKUP($B15,D_X!$B:$W,18,0))</f>
        <v>34</v>
      </c>
      <c r="F15" s="77">
        <f>IF(ISNA(VLOOKUP($B15,D_CD!$B:$W,7,0)),0,VLOOKUP($B15,D_CD!$B:$W,7,0))</f>
        <v>3</v>
      </c>
      <c r="G15" s="77">
        <f>IF(ISNA(VLOOKUP($B15,D_KTR!$B:$W,14,0)),0,VLOOKUP($B15,D_KTR!$B:$W,14,0))</f>
        <v>0</v>
      </c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9"/>
      <c r="T15" s="189">
        <f t="shared" si="2"/>
        <v>37</v>
      </c>
      <c r="U15" s="190" t="s">
        <v>476</v>
      </c>
      <c r="V15" s="77" t="s">
        <v>412</v>
      </c>
      <c r="W15" s="77" t="s">
        <v>415</v>
      </c>
      <c r="X15" s="77">
        <f t="shared" si="1"/>
        <v>1</v>
      </c>
    </row>
    <row r="16" spans="1:24" ht="15" customHeight="1">
      <c r="A16" s="86">
        <v>13</v>
      </c>
      <c r="B16" s="77" t="s">
        <v>59</v>
      </c>
      <c r="C16" s="77" t="s">
        <v>86</v>
      </c>
      <c r="D16" s="176">
        <v>3</v>
      </c>
      <c r="E16" s="77">
        <f>IF(ISNA(VLOOKUP($B16,D_X!$B:$W,18,0)),0,VLOOKUP($B16,D_X!$B:$W,18,0))</f>
        <v>32</v>
      </c>
      <c r="F16" s="77">
        <f>IF(ISNA(VLOOKUP($B16,D_CD!$B:$W,7,0)),0,VLOOKUP($B16,D_CD!$B:$W,7,0))</f>
        <v>0</v>
      </c>
      <c r="G16" s="77">
        <f>IF(ISNA(VLOOKUP($B16,D_KTR!$B:$W,14,0)),0,VLOOKUP($B16,D_KTR!$B:$W,14,0))</f>
        <v>0</v>
      </c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9"/>
      <c r="T16" s="189">
        <f t="shared" si="2"/>
        <v>32</v>
      </c>
      <c r="U16" s="190" t="s">
        <v>495</v>
      </c>
      <c r="V16" s="77" t="s">
        <v>412</v>
      </c>
      <c r="W16" s="77" t="s">
        <v>546</v>
      </c>
      <c r="X16" s="77">
        <f t="shared" si="1"/>
        <v>1</v>
      </c>
    </row>
    <row r="17" spans="1:24" ht="15" customHeight="1">
      <c r="A17" s="86">
        <v>15</v>
      </c>
      <c r="B17" s="77" t="s">
        <v>49</v>
      </c>
      <c r="C17" s="77" t="s">
        <v>76</v>
      </c>
      <c r="D17" s="176">
        <v>3</v>
      </c>
      <c r="E17" s="77">
        <f>IF(ISNA(VLOOKUP($B17,D_X!$B:$W,18,0)),0,VLOOKUP($B17,D_X!$B:$W,18,0))</f>
        <v>22</v>
      </c>
      <c r="F17" s="77">
        <f>IF(ISNA(VLOOKUP($B17,D_CD!$B:$W,7,0)),0,VLOOKUP($B17,D_CD!$B:$W,7,0))</f>
        <v>3</v>
      </c>
      <c r="G17" s="77">
        <f>IF(ISNA(VLOOKUP($B17,D_KTR!$B:$W,14,0)),0,VLOOKUP($B17,D_KTR!$B:$W,14,0))</f>
        <v>0</v>
      </c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9"/>
      <c r="T17" s="189">
        <f t="shared" si="2"/>
        <v>25</v>
      </c>
      <c r="U17" s="190" t="s">
        <v>496</v>
      </c>
      <c r="V17" s="77" t="s">
        <v>412</v>
      </c>
      <c r="W17" s="77" t="s">
        <v>547</v>
      </c>
      <c r="X17" s="77">
        <f t="shared" si="1"/>
        <v>1</v>
      </c>
    </row>
    <row r="18" spans="1:24" ht="15" customHeight="1">
      <c r="A18" s="86">
        <v>16</v>
      </c>
      <c r="B18" s="77" t="s">
        <v>50</v>
      </c>
      <c r="C18" s="77" t="s">
        <v>77</v>
      </c>
      <c r="D18" s="176">
        <v>3</v>
      </c>
      <c r="E18" s="77">
        <f>IF(ISNA(VLOOKUP($B18,D_X!$B:$W,18,0)),0,VLOOKUP($B18,D_X!$B:$W,18,0))</f>
        <v>24</v>
      </c>
      <c r="F18" s="77">
        <f>IF(ISNA(VLOOKUP($B18,D_CD!$B:$W,7,0)),0,VLOOKUP($B18,D_CD!$B:$W,7,0))</f>
        <v>0</v>
      </c>
      <c r="G18" s="77">
        <f>IF(ISNA(VLOOKUP($B18,D_KTR!$B:$W,14,0)),0,VLOOKUP($B18,D_KTR!$B:$W,14,0))</f>
        <v>0</v>
      </c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9"/>
      <c r="T18" s="189">
        <f t="shared" si="2"/>
        <v>24</v>
      </c>
      <c r="U18" s="190" t="s">
        <v>497</v>
      </c>
      <c r="V18" s="77" t="s">
        <v>412</v>
      </c>
      <c r="W18" s="77" t="s">
        <v>548</v>
      </c>
      <c r="X18" s="77">
        <f t="shared" si="1"/>
        <v>1</v>
      </c>
    </row>
    <row r="19" spans="1:24" ht="15" customHeight="1">
      <c r="A19" s="86">
        <v>17</v>
      </c>
      <c r="B19" s="77" t="s">
        <v>362</v>
      </c>
      <c r="C19" s="77" t="s">
        <v>363</v>
      </c>
      <c r="D19" s="176">
        <v>1</v>
      </c>
      <c r="E19" s="77">
        <f>IF(ISNA(VLOOKUP($B19,D_X!$B:$W,18,0)),0,VLOOKUP($B19,D_X!$B:$W,18,0))</f>
        <v>23</v>
      </c>
      <c r="F19" s="77">
        <f>IF(ISNA(VLOOKUP($B19,D_CD!$B:$W,7,0)),0,VLOOKUP($B19,D_CD!$B:$W,7,0))</f>
        <v>0</v>
      </c>
      <c r="G19" s="77">
        <f>IF(ISNA(VLOOKUP($B19,D_KTR!$B:$W,14,0)),0,VLOOKUP($B19,D_KTR!$B:$W,14,0))</f>
        <v>0</v>
      </c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9"/>
      <c r="T19" s="189">
        <f t="shared" si="2"/>
        <v>23</v>
      </c>
      <c r="U19" s="190" t="s">
        <v>498</v>
      </c>
      <c r="V19" s="77" t="s">
        <v>412</v>
      </c>
      <c r="W19" s="77" t="s">
        <v>549</v>
      </c>
      <c r="X19" s="77">
        <f t="shared" si="1"/>
        <v>1</v>
      </c>
    </row>
    <row r="20" spans="1:24" ht="15" customHeight="1">
      <c r="A20" s="86">
        <v>19</v>
      </c>
      <c r="B20" s="77" t="s">
        <v>69</v>
      </c>
      <c r="C20" s="77" t="s">
        <v>95</v>
      </c>
      <c r="D20" s="176">
        <v>3</v>
      </c>
      <c r="E20" s="77">
        <f>IF(ISNA(VLOOKUP($B20,D_X!$B:$W,18,0)),0,VLOOKUP($B20,D_X!$B:$W,18,0))</f>
        <v>22</v>
      </c>
      <c r="F20" s="77">
        <f>IF(ISNA(VLOOKUP($B20,D_CD!$B:$W,7,0)),0,VLOOKUP($B20,D_CD!$B:$W,7,0))</f>
        <v>1</v>
      </c>
      <c r="G20" s="77">
        <f>IF(ISNA(VLOOKUP($B20,D_KTR!$B:$W,14,0)),0,VLOOKUP($B20,D_KTR!$B:$W,14,0))</f>
        <v>0</v>
      </c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9"/>
      <c r="T20" s="189">
        <f t="shared" si="2"/>
        <v>23</v>
      </c>
      <c r="U20" s="190" t="s">
        <v>499</v>
      </c>
      <c r="V20" s="77" t="s">
        <v>412</v>
      </c>
      <c r="W20" s="77" t="s">
        <v>550</v>
      </c>
      <c r="X20" s="77">
        <f t="shared" si="1"/>
        <v>1</v>
      </c>
    </row>
    <row r="21" spans="1:24" ht="15" customHeight="1">
      <c r="A21" s="86">
        <v>21</v>
      </c>
      <c r="B21" s="77" t="s">
        <v>48</v>
      </c>
      <c r="C21" s="77" t="s">
        <v>406</v>
      </c>
      <c r="D21" s="176">
        <v>3</v>
      </c>
      <c r="E21" s="77">
        <f>IF(ISNA(VLOOKUP($B21,D_X!$B:$W,18,0)),0,VLOOKUP($B21,D_X!$B:$W,18,0))</f>
        <v>18</v>
      </c>
      <c r="F21" s="77">
        <f>IF(ISNA(VLOOKUP($B21,D_CD!$B:$W,7,0)),0,VLOOKUP($B21,D_CD!$B:$W,7,0))</f>
        <v>0</v>
      </c>
      <c r="G21" s="77">
        <f>IF(ISNA(VLOOKUP($B21,D_KTR!$B:$W,14,0)),0,VLOOKUP($B21,D_KTR!$B:$W,14,0))</f>
        <v>4</v>
      </c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9"/>
      <c r="T21" s="189">
        <f t="shared" si="2"/>
        <v>22</v>
      </c>
      <c r="U21" s="190" t="s">
        <v>500</v>
      </c>
      <c r="V21" s="77" t="s">
        <v>412</v>
      </c>
      <c r="W21" s="77" t="s">
        <v>551</v>
      </c>
      <c r="X21" s="77">
        <f t="shared" si="1"/>
        <v>1</v>
      </c>
    </row>
    <row r="22" spans="1:24" ht="15" customHeight="1">
      <c r="A22" s="86">
        <v>23</v>
      </c>
      <c r="B22" s="77" t="s">
        <v>364</v>
      </c>
      <c r="C22" s="77" t="s">
        <v>365</v>
      </c>
      <c r="D22" s="176">
        <v>1</v>
      </c>
      <c r="E22" s="77">
        <f>IF(ISNA(VLOOKUP($B22,D_X!$B:$W,18,0)),0,VLOOKUP($B22,D_X!$B:$W,18,0))</f>
        <v>21</v>
      </c>
      <c r="F22" s="77">
        <f>IF(ISNA(VLOOKUP($B22,D_CD!$B:$W,7,0)),0,VLOOKUP($B22,D_CD!$B:$W,7,0))</f>
        <v>0</v>
      </c>
      <c r="G22" s="77">
        <f>IF(ISNA(VLOOKUP($B22,D_KTR!$B:$W,14,0)),0,VLOOKUP($B22,D_KTR!$B:$W,14,0))</f>
        <v>0</v>
      </c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9"/>
      <c r="T22" s="189">
        <f t="shared" si="2"/>
        <v>21</v>
      </c>
      <c r="U22" s="190" t="s">
        <v>501</v>
      </c>
      <c r="V22" s="77" t="s">
        <v>412</v>
      </c>
      <c r="W22" s="77" t="s">
        <v>552</v>
      </c>
      <c r="X22" s="77">
        <f t="shared" si="1"/>
        <v>1</v>
      </c>
    </row>
    <row r="23" spans="1:24" ht="15" customHeight="1">
      <c r="A23" s="86">
        <v>25</v>
      </c>
      <c r="B23" s="77" t="s">
        <v>51</v>
      </c>
      <c r="C23" s="77" t="s">
        <v>78</v>
      </c>
      <c r="D23" s="176">
        <v>2</v>
      </c>
      <c r="E23" s="77">
        <f>IF(ISNA(VLOOKUP($B23,D_X!$B:$W,18,0)),0,VLOOKUP($B23,D_X!$B:$W,18,0))</f>
        <v>15</v>
      </c>
      <c r="F23" s="77">
        <f>IF(ISNA(VLOOKUP($B23,D_CD!$B:$W,7,0)),0,VLOOKUP($B23,D_CD!$B:$W,7,0))</f>
        <v>1</v>
      </c>
      <c r="G23" s="77">
        <f>IF(ISNA(VLOOKUP($B23,D_KTR!$B:$W,14,0)),0,VLOOKUP($B23,D_KTR!$B:$W,14,0))</f>
        <v>4</v>
      </c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9"/>
      <c r="T23" s="189">
        <f t="shared" si="2"/>
        <v>20</v>
      </c>
      <c r="U23" s="190" t="s">
        <v>502</v>
      </c>
      <c r="V23" s="77" t="s">
        <v>412</v>
      </c>
      <c r="W23" s="77" t="s">
        <v>553</v>
      </c>
      <c r="X23" s="77">
        <f t="shared" si="1"/>
        <v>1</v>
      </c>
    </row>
    <row r="24" spans="1:24" ht="15" customHeight="1">
      <c r="A24" s="86">
        <v>26</v>
      </c>
      <c r="B24" s="77" t="s">
        <v>56</v>
      </c>
      <c r="C24" s="77" t="s">
        <v>83</v>
      </c>
      <c r="D24" s="176">
        <v>4</v>
      </c>
      <c r="E24" s="77">
        <f>IF(ISNA(VLOOKUP($B24,D_X!$B:$W,18,0)),0,VLOOKUP($B24,D_X!$B:$W,18,0))</f>
        <v>16</v>
      </c>
      <c r="F24" s="77">
        <f>IF(ISNA(VLOOKUP($B24,D_CD!$B:$W,7,0)),0,VLOOKUP($B24,D_CD!$B:$W,7,0))</f>
        <v>3</v>
      </c>
      <c r="G24" s="77">
        <f>IF(ISNA(VLOOKUP($B24,D_KTR!$B:$W,14,0)),0,VLOOKUP($B24,D_KTR!$B:$W,14,0))</f>
        <v>0</v>
      </c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9"/>
      <c r="T24" s="189">
        <f t="shared" si="2"/>
        <v>19</v>
      </c>
      <c r="U24" s="190" t="s">
        <v>503</v>
      </c>
      <c r="V24" s="77" t="s">
        <v>412</v>
      </c>
      <c r="W24" s="77" t="s">
        <v>554</v>
      </c>
      <c r="X24" s="77">
        <f t="shared" si="1"/>
        <v>1</v>
      </c>
    </row>
    <row r="25" spans="1:24" ht="15" customHeight="1">
      <c r="A25" s="86">
        <v>27</v>
      </c>
      <c r="B25" s="77" t="s">
        <v>484</v>
      </c>
      <c r="C25" s="77" t="s">
        <v>483</v>
      </c>
      <c r="D25" s="176">
        <v>3</v>
      </c>
      <c r="E25" s="77">
        <f>IF(ISNA(VLOOKUP($B25,D_X!$B:$W,18,0)),0,VLOOKUP($B25,D_X!$B:$W,18,0))</f>
        <v>19</v>
      </c>
      <c r="F25" s="77">
        <f>IF(ISNA(VLOOKUP($B25,D_CD!$B:$W,7,0)),0,VLOOKUP($B25,D_CD!$B:$W,7,0))</f>
        <v>0</v>
      </c>
      <c r="G25" s="77">
        <f>IF(ISNA(VLOOKUP($B25,D_KTR!$B:$W,14,0)),0,VLOOKUP($B25,D_KTR!$B:$W,14,0))</f>
        <v>0</v>
      </c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9"/>
      <c r="T25" s="189">
        <f t="shared" si="2"/>
        <v>19</v>
      </c>
      <c r="U25" s="190" t="s">
        <v>504</v>
      </c>
      <c r="V25" s="77" t="s">
        <v>412</v>
      </c>
      <c r="W25" s="77" t="s">
        <v>477</v>
      </c>
      <c r="X25" s="77">
        <f t="shared" si="1"/>
        <v>1</v>
      </c>
    </row>
    <row r="26" spans="1:24" ht="15" customHeight="1">
      <c r="A26" s="86">
        <v>28</v>
      </c>
      <c r="B26" s="77" t="s">
        <v>42</v>
      </c>
      <c r="C26" s="77" t="s">
        <v>70</v>
      </c>
      <c r="D26" s="176">
        <v>2</v>
      </c>
      <c r="E26" s="77">
        <f>IF(ISNA(VLOOKUP($B26,D_X!$B:$W,18,0)),0,VLOOKUP($B26,D_X!$B:$W,18,0))</f>
        <v>9</v>
      </c>
      <c r="F26" s="77">
        <f>IF(ISNA(VLOOKUP($B26,D_CD!$B:$W,7,0)),0,VLOOKUP($B26,D_CD!$B:$W,7,0))</f>
        <v>3</v>
      </c>
      <c r="G26" s="77">
        <f>IF(ISNA(VLOOKUP($B26,D_KTR!$B:$W,14,0)),0,VLOOKUP($B26,D_KTR!$B:$W,14,0))</f>
        <v>7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9"/>
      <c r="T26" s="189">
        <f t="shared" si="2"/>
        <v>19</v>
      </c>
      <c r="U26" s="190" t="s">
        <v>505</v>
      </c>
      <c r="V26" s="77" t="s">
        <v>412</v>
      </c>
      <c r="W26" s="77" t="s">
        <v>555</v>
      </c>
      <c r="X26" s="77">
        <f t="shared" si="1"/>
        <v>1</v>
      </c>
    </row>
    <row r="27" spans="1:24" ht="15" customHeight="1">
      <c r="A27" s="86">
        <v>29</v>
      </c>
      <c r="B27" s="77" t="s">
        <v>60</v>
      </c>
      <c r="C27" s="77" t="s">
        <v>87</v>
      </c>
      <c r="D27" s="176">
        <v>3</v>
      </c>
      <c r="E27" s="77">
        <f>IF(ISNA(VLOOKUP($B27,D_X!$B:$W,18,0)),0,VLOOKUP($B27,D_X!$B:$W,18,0))</f>
        <v>12</v>
      </c>
      <c r="F27" s="77">
        <f>IF(ISNA(VLOOKUP($B27,D_CD!$B:$W,7,0)),0,VLOOKUP($B27,D_CD!$B:$W,7,0))</f>
        <v>5</v>
      </c>
      <c r="G27" s="77">
        <f>IF(ISNA(VLOOKUP($B27,D_KTR!$B:$W,14,0)),0,VLOOKUP($B27,D_KTR!$B:$W,14,0))</f>
        <v>0</v>
      </c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9"/>
      <c r="T27" s="189">
        <f t="shared" si="2"/>
        <v>17</v>
      </c>
      <c r="U27" s="190" t="s">
        <v>506</v>
      </c>
      <c r="V27" s="77" t="s">
        <v>412</v>
      </c>
      <c r="W27" s="77" t="s">
        <v>556</v>
      </c>
      <c r="X27" s="77">
        <f t="shared" si="1"/>
        <v>1</v>
      </c>
    </row>
    <row r="28" spans="1:24" ht="15" customHeight="1">
      <c r="A28" s="86">
        <v>30</v>
      </c>
      <c r="B28" s="77" t="s">
        <v>369</v>
      </c>
      <c r="C28" s="77" t="s">
        <v>368</v>
      </c>
      <c r="D28" s="176">
        <v>3</v>
      </c>
      <c r="E28" s="77">
        <f>IF(ISNA(VLOOKUP($B28,D_X!$B:$W,18,0)),0,VLOOKUP($B28,D_X!$B:$W,18,0))</f>
        <v>17</v>
      </c>
      <c r="F28" s="77">
        <f>IF(ISNA(VLOOKUP($B28,D_CD!$B:$W,7,0)),0,VLOOKUP($B28,D_CD!$B:$W,7,0))</f>
        <v>0</v>
      </c>
      <c r="G28" s="77">
        <f>IF(ISNA(VLOOKUP($B28,D_KTR!$B:$W,14,0)),0,VLOOKUP($B28,D_KTR!$B:$W,14,0))</f>
        <v>0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9"/>
      <c r="T28" s="189">
        <f t="shared" si="2"/>
        <v>17</v>
      </c>
      <c r="U28" s="190" t="s">
        <v>507</v>
      </c>
      <c r="V28" s="77" t="s">
        <v>412</v>
      </c>
      <c r="W28" s="77" t="s">
        <v>557</v>
      </c>
      <c r="X28" s="77">
        <f t="shared" si="1"/>
        <v>1</v>
      </c>
    </row>
    <row r="29" spans="1:24" ht="15" customHeight="1">
      <c r="A29" s="86">
        <v>31</v>
      </c>
      <c r="B29" s="77" t="s">
        <v>61</v>
      </c>
      <c r="C29" s="77" t="s">
        <v>88</v>
      </c>
      <c r="D29" s="176">
        <v>2</v>
      </c>
      <c r="E29" s="77">
        <f>IF(ISNA(VLOOKUP($B29,D_X!$B:$W,18,0)),0,VLOOKUP($B29,D_X!$B:$W,18,0))</f>
        <v>16</v>
      </c>
      <c r="F29" s="77">
        <f>IF(ISNA(VLOOKUP($B29,D_CD!$B:$W,7,0)),0,VLOOKUP($B29,D_CD!$B:$W,7,0))</f>
        <v>0</v>
      </c>
      <c r="G29" s="77">
        <f>IF(ISNA(VLOOKUP($B29,D_KTR!$B:$W,14,0)),0,VLOOKUP($B29,D_KTR!$B:$W,14,0))</f>
        <v>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9"/>
      <c r="T29" s="189">
        <f t="shared" si="2"/>
        <v>16</v>
      </c>
      <c r="U29" s="190" t="s">
        <v>508</v>
      </c>
      <c r="V29" s="77" t="s">
        <v>412</v>
      </c>
      <c r="W29" s="77" t="s">
        <v>558</v>
      </c>
      <c r="X29" s="77">
        <f t="shared" si="1"/>
        <v>1</v>
      </c>
    </row>
    <row r="30" spans="1:24" ht="15" customHeight="1">
      <c r="A30" s="86">
        <v>32</v>
      </c>
      <c r="B30" s="77" t="s">
        <v>101</v>
      </c>
      <c r="C30" s="77" t="s">
        <v>105</v>
      </c>
      <c r="D30" s="176">
        <v>2</v>
      </c>
      <c r="E30" s="77">
        <f>IF(ISNA(VLOOKUP($B30,D_X!$B:$W,18,0)),0,VLOOKUP($B30,D_X!$B:$W,18,0))</f>
        <v>0</v>
      </c>
      <c r="F30" s="77">
        <f>IF(ISNA(VLOOKUP($B30,D_CD!$B:$W,7,0)),0,VLOOKUP($B30,D_CD!$B:$W,7,0))</f>
        <v>0</v>
      </c>
      <c r="G30" s="77">
        <f>IF(ISNA(VLOOKUP($B30,D_KTR!$B:$W,14,0)),0,VLOOKUP($B30,D_KTR!$B:$W,14,0))</f>
        <v>14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9"/>
      <c r="T30" s="189">
        <f t="shared" si="2"/>
        <v>14</v>
      </c>
      <c r="U30" s="190" t="s">
        <v>507</v>
      </c>
      <c r="V30" s="77" t="s">
        <v>414</v>
      </c>
      <c r="W30" s="77" t="s">
        <v>559</v>
      </c>
      <c r="X30" s="77">
        <f t="shared" si="1"/>
        <v>1</v>
      </c>
    </row>
    <row r="31" spans="1:24" ht="15" customHeight="1">
      <c r="A31" s="86">
        <v>34</v>
      </c>
      <c r="B31" s="77" t="s">
        <v>47</v>
      </c>
      <c r="C31" s="77" t="s">
        <v>75</v>
      </c>
      <c r="D31" s="176">
        <v>2</v>
      </c>
      <c r="E31" s="77">
        <f>IF(ISNA(VLOOKUP($B31,D_X!$B:$W,18,0)),0,VLOOKUP($B31,D_X!$B:$W,18,0))</f>
        <v>7</v>
      </c>
      <c r="F31" s="77">
        <f>IF(ISNA(VLOOKUP($B31,D_CD!$B:$W,7,0)),0,VLOOKUP($B31,D_CD!$B:$W,7,0))</f>
        <v>0</v>
      </c>
      <c r="G31" s="77">
        <f>IF(ISNA(VLOOKUP($B31,D_KTR!$B:$W,14,0)),0,VLOOKUP($B31,D_KTR!$B:$W,14,0))</f>
        <v>6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9"/>
      <c r="T31" s="189">
        <f t="shared" si="2"/>
        <v>13</v>
      </c>
      <c r="U31" s="190" t="s">
        <v>508</v>
      </c>
      <c r="V31" s="77" t="s">
        <v>414</v>
      </c>
      <c r="W31" s="77" t="s">
        <v>560</v>
      </c>
      <c r="X31" s="77">
        <f t="shared" si="1"/>
        <v>1</v>
      </c>
    </row>
    <row r="32" spans="1:24" ht="15" customHeight="1">
      <c r="A32" s="86">
        <v>38</v>
      </c>
      <c r="B32" s="77" t="s">
        <v>103</v>
      </c>
      <c r="C32" s="77" t="s">
        <v>106</v>
      </c>
      <c r="D32" s="176">
        <v>3</v>
      </c>
      <c r="E32" s="77">
        <f>IF(ISNA(VLOOKUP($B32,D_X!$B:$W,18,0)),0,VLOOKUP($B32,D_X!$B:$W,18,0))</f>
        <v>0</v>
      </c>
      <c r="F32" s="77">
        <f>IF(ISNA(VLOOKUP($B32,D_CD!$B:$W,7,0)),0,VLOOKUP($B32,D_CD!$B:$W,7,0))</f>
        <v>0</v>
      </c>
      <c r="G32" s="77">
        <f>IF(ISNA(VLOOKUP($B32,D_KTR!$B:$W,14,0)),0,VLOOKUP($B32,D_KTR!$B:$W,14,0))</f>
        <v>10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9"/>
      <c r="T32" s="189">
        <f t="shared" si="2"/>
        <v>10</v>
      </c>
      <c r="U32" s="190" t="s">
        <v>507</v>
      </c>
      <c r="V32" s="77" t="s">
        <v>414</v>
      </c>
      <c r="W32" s="77" t="s">
        <v>561</v>
      </c>
      <c r="X32" s="77">
        <f t="shared" si="1"/>
        <v>1</v>
      </c>
    </row>
    <row r="33" spans="1:24" ht="15" customHeight="1">
      <c r="A33" s="86">
        <v>41</v>
      </c>
      <c r="B33" s="77" t="s">
        <v>102</v>
      </c>
      <c r="C33" s="77" t="s">
        <v>487</v>
      </c>
      <c r="D33" s="176">
        <v>2</v>
      </c>
      <c r="E33" s="77">
        <f>IF(ISNA(VLOOKUP($B33,D_X!$B:$W,18,0)),0,VLOOKUP($B33,D_X!$B:$W,18,0))</f>
        <v>0</v>
      </c>
      <c r="F33" s="77">
        <f>IF(ISNA(VLOOKUP($B33,D_CD!$B:$W,7,0)),0,VLOOKUP($B33,D_CD!$B:$W,7,0))</f>
        <v>0</v>
      </c>
      <c r="G33" s="77">
        <f>IF(ISNA(VLOOKUP($B33,D_KTR!$B:$W,14,0)),0,VLOOKUP($B33,D_KTR!$B:$W,14,0))</f>
        <v>9</v>
      </c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9"/>
      <c r="T33" s="189">
        <f t="shared" si="2"/>
        <v>9</v>
      </c>
      <c r="U33" s="190" t="s">
        <v>508</v>
      </c>
      <c r="V33" s="77" t="s">
        <v>414</v>
      </c>
      <c r="W33" s="77" t="s">
        <v>562</v>
      </c>
      <c r="X33" s="77">
        <f t="shared" si="1"/>
        <v>1</v>
      </c>
    </row>
    <row r="34" spans="1:24" ht="15" customHeight="1">
      <c r="A34" s="86">
        <v>47</v>
      </c>
      <c r="B34" s="77" t="s">
        <v>109</v>
      </c>
      <c r="C34" s="77" t="s">
        <v>488</v>
      </c>
      <c r="D34" s="176">
        <v>2</v>
      </c>
      <c r="E34" s="77">
        <f>IF(ISNA(VLOOKUP($B34,D_X!$B:$W,18,0)),0,VLOOKUP($B34,D_X!$B:$W,18,0))</f>
        <v>0</v>
      </c>
      <c r="F34" s="77">
        <f>IF(ISNA(VLOOKUP($B34,D_CD!$B:$W,7,0)),0,VLOOKUP($B34,D_CD!$B:$W,7,0))</f>
        <v>0</v>
      </c>
      <c r="G34" s="77">
        <f>IF(ISNA(VLOOKUP($B34,D_KTR!$B:$W,14,0)),0,VLOOKUP($B34,D_KTR!$B:$W,14,0))</f>
        <v>8</v>
      </c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9"/>
      <c r="T34" s="189">
        <f t="shared" si="2"/>
        <v>8</v>
      </c>
      <c r="U34" s="190" t="s">
        <v>507</v>
      </c>
      <c r="V34" s="77" t="s">
        <v>414</v>
      </c>
      <c r="W34" s="77" t="s">
        <v>563</v>
      </c>
      <c r="X34" s="77">
        <f t="shared" si="1"/>
        <v>1</v>
      </c>
    </row>
    <row r="35" spans="1:24" ht="15" customHeight="1">
      <c r="A35" s="86">
        <v>49</v>
      </c>
      <c r="B35" s="77" t="s">
        <v>489</v>
      </c>
      <c r="C35" s="77" t="s">
        <v>490</v>
      </c>
      <c r="D35" s="176">
        <v>2</v>
      </c>
      <c r="E35" s="77">
        <f>IF(ISNA(VLOOKUP($B35,D_X!$B:$W,18,0)),0,VLOOKUP($B35,D_X!$B:$W,18,0))</f>
        <v>0</v>
      </c>
      <c r="F35" s="77">
        <f>IF(ISNA(VLOOKUP($B35,D_CD!$B:$W,7,0)),0,VLOOKUP($B35,D_CD!$B:$W,7,0))</f>
        <v>0</v>
      </c>
      <c r="G35" s="77">
        <f>IF(ISNA(VLOOKUP($B35,D_KTR!$B:$W,14,0)),0,VLOOKUP($B35,D_KTR!$B:$W,14,0))</f>
        <v>7</v>
      </c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9"/>
      <c r="T35" s="189">
        <f t="shared" si="2"/>
        <v>7</v>
      </c>
      <c r="U35" s="190" t="s">
        <v>508</v>
      </c>
      <c r="V35" s="77" t="s">
        <v>414</v>
      </c>
      <c r="W35" s="77" t="s">
        <v>564</v>
      </c>
      <c r="X35" s="77">
        <f t="shared" si="1"/>
        <v>1</v>
      </c>
    </row>
    <row r="36" spans="1:24" ht="15" customHeight="1">
      <c r="A36" s="86">
        <v>33</v>
      </c>
      <c r="B36" s="77" t="s">
        <v>68</v>
      </c>
      <c r="C36" s="77" t="s">
        <v>94</v>
      </c>
      <c r="D36" s="176">
        <v>2</v>
      </c>
      <c r="E36" s="77">
        <f>IF(ISNA(VLOOKUP($B36,D_X!$B:$W,18,0)),0,VLOOKUP($B36,D_X!$B:$W,18,0))</f>
        <v>13</v>
      </c>
      <c r="F36" s="77">
        <f>IF(ISNA(VLOOKUP($B36,D_CD!$B:$W,7,0)),0,VLOOKUP($B36,D_CD!$B:$W,7,0))</f>
        <v>0</v>
      </c>
      <c r="G36" s="77">
        <f>IF(ISNA(VLOOKUP($B36,D_KTR!$B:$W,14,0)),0,VLOOKUP($B36,D_KTR!$B:$W,14,0))</f>
        <v>0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9"/>
      <c r="T36" s="189">
        <f t="shared" si="2"/>
        <v>13</v>
      </c>
      <c r="U36" s="190"/>
      <c r="V36" s="77" t="s">
        <v>509</v>
      </c>
      <c r="W36" s="77"/>
      <c r="X36" s="77">
        <f t="shared" si="1"/>
        <v>1</v>
      </c>
    </row>
    <row r="37" spans="1:24" ht="15" customHeight="1">
      <c r="A37" s="86">
        <v>35</v>
      </c>
      <c r="B37" s="77" t="s">
        <v>52</v>
      </c>
      <c r="C37" s="77" t="s">
        <v>79</v>
      </c>
      <c r="D37" s="176">
        <v>2</v>
      </c>
      <c r="E37" s="77">
        <f>IF(ISNA(VLOOKUP($B37,D_X!$B:$W,18,0)),0,VLOOKUP($B37,D_X!$B:$W,18,0))</f>
        <v>11</v>
      </c>
      <c r="F37" s="77">
        <f>IF(ISNA(VLOOKUP($B37,D_CD!$B:$W,7,0)),0,VLOOKUP($B37,D_CD!$B:$W,7,0))</f>
        <v>1</v>
      </c>
      <c r="G37" s="77">
        <f>IF(ISNA(VLOOKUP($B37,D_KTR!$B:$W,14,0)),0,VLOOKUP($B37,D_KTR!$B:$W,14,0))</f>
        <v>0</v>
      </c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9"/>
      <c r="T37" s="189">
        <f t="shared" si="2"/>
        <v>12</v>
      </c>
      <c r="U37" s="190"/>
      <c r="V37" s="77" t="s">
        <v>509</v>
      </c>
      <c r="W37" s="77"/>
      <c r="X37" s="77">
        <f t="shared" si="1"/>
        <v>1</v>
      </c>
    </row>
    <row r="38" spans="1:24" ht="15" customHeight="1">
      <c r="A38" s="86">
        <v>36</v>
      </c>
      <c r="B38" s="77" t="s">
        <v>45</v>
      </c>
      <c r="C38" s="77" t="s">
        <v>73</v>
      </c>
      <c r="D38" s="176">
        <v>2</v>
      </c>
      <c r="E38" s="77">
        <f>IF(ISNA(VLOOKUP($B38,D_X!$B:$W,18,0)),0,VLOOKUP($B38,D_X!$B:$W,18,0))</f>
        <v>11</v>
      </c>
      <c r="F38" s="77">
        <f>IF(ISNA(VLOOKUP($B38,D_CD!$B:$W,7,0)),0,VLOOKUP($B38,D_CD!$B:$W,7,0))</f>
        <v>0</v>
      </c>
      <c r="G38" s="77">
        <f>IF(ISNA(VLOOKUP($B38,D_KTR!$B:$W,14,0)),0,VLOOKUP($B38,D_KTR!$B:$W,14,0))</f>
        <v>0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9"/>
      <c r="T38" s="189">
        <f t="shared" si="2"/>
        <v>11</v>
      </c>
      <c r="U38" s="190"/>
      <c r="V38" s="77" t="s">
        <v>509</v>
      </c>
      <c r="W38" s="77"/>
      <c r="X38" s="77">
        <f t="shared" si="1"/>
        <v>1</v>
      </c>
    </row>
    <row r="39" spans="1:24" ht="15" customHeight="1">
      <c r="A39" s="86">
        <v>39</v>
      </c>
      <c r="B39" s="77" t="s">
        <v>46</v>
      </c>
      <c r="C39" s="77" t="s">
        <v>74</v>
      </c>
      <c r="D39" s="176">
        <v>2</v>
      </c>
      <c r="E39" s="77">
        <f>IF(ISNA(VLOOKUP($B39,D_X!$B:$W,18,0)),0,VLOOKUP($B39,D_X!$B:$W,18,0))</f>
        <v>9</v>
      </c>
      <c r="F39" s="77">
        <f>IF(ISNA(VLOOKUP($B39,D_CD!$B:$W,7,0)),0,VLOOKUP($B39,D_CD!$B:$W,7,0))</f>
        <v>0</v>
      </c>
      <c r="G39" s="77">
        <f>IF(ISNA(VLOOKUP($B39,D_KTR!$B:$W,14,0)),0,VLOOKUP($B39,D_KTR!$B:$W,14,0))</f>
        <v>1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9"/>
      <c r="T39" s="189">
        <f t="shared" si="2"/>
        <v>10</v>
      </c>
      <c r="U39" s="190"/>
      <c r="V39" s="77" t="s">
        <v>509</v>
      </c>
      <c r="W39" s="77"/>
      <c r="X39" s="77">
        <f aca="true" t="shared" si="3" ref="X39:X70">COUNTIF($B:$B,B39)</f>
        <v>1</v>
      </c>
    </row>
    <row r="40" spans="1:24" ht="15" customHeight="1">
      <c r="A40" s="86">
        <v>40</v>
      </c>
      <c r="B40" s="77" t="s">
        <v>64</v>
      </c>
      <c r="C40" s="77" t="s">
        <v>90</v>
      </c>
      <c r="D40" s="176">
        <v>2</v>
      </c>
      <c r="E40" s="77">
        <f>IF(ISNA(VLOOKUP($B40,D_X!$B:$W,18,0)),0,VLOOKUP($B40,D_X!$B:$W,18,0))</f>
        <v>10</v>
      </c>
      <c r="F40" s="77">
        <f>IF(ISNA(VLOOKUP($B40,D_CD!$B:$W,7,0)),0,VLOOKUP($B40,D_CD!$B:$W,7,0))</f>
        <v>0</v>
      </c>
      <c r="G40" s="77">
        <f>IF(ISNA(VLOOKUP($B40,D_KTR!$B:$W,14,0)),0,VLOOKUP($B40,D_KTR!$B:$W,14,0))</f>
        <v>0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9"/>
      <c r="T40" s="189">
        <f aca="true" t="shared" si="4" ref="T40:T71">SUM(E40:S40)</f>
        <v>10</v>
      </c>
      <c r="U40" s="190"/>
      <c r="V40" s="77" t="s">
        <v>509</v>
      </c>
      <c r="W40" s="77"/>
      <c r="X40" s="77">
        <f t="shared" si="3"/>
        <v>1</v>
      </c>
    </row>
    <row r="41" spans="1:24" ht="15" customHeight="1">
      <c r="A41" s="86">
        <v>43</v>
      </c>
      <c r="B41" s="77" t="s">
        <v>371</v>
      </c>
      <c r="C41" s="77" t="s">
        <v>372</v>
      </c>
      <c r="D41" s="176">
        <v>2</v>
      </c>
      <c r="E41" s="77">
        <f>IF(ISNA(VLOOKUP($B41,D_X!$B:$W,18,0)),0,VLOOKUP($B41,D_X!$B:$W,18,0))</f>
        <v>9</v>
      </c>
      <c r="F41" s="77">
        <f>IF(ISNA(VLOOKUP($B41,D_CD!$B:$W,7,0)),0,VLOOKUP($B41,D_CD!$B:$W,7,0))</f>
        <v>0</v>
      </c>
      <c r="G41" s="77">
        <f>IF(ISNA(VLOOKUP($B41,D_KTR!$B:$W,14,0)),0,VLOOKUP($B41,D_KTR!$B:$W,14,0))</f>
        <v>0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9"/>
      <c r="T41" s="189">
        <f t="shared" si="4"/>
        <v>9</v>
      </c>
      <c r="U41" s="190"/>
      <c r="V41" s="77" t="s">
        <v>509</v>
      </c>
      <c r="W41" s="77"/>
      <c r="X41" s="77">
        <f t="shared" si="3"/>
        <v>1</v>
      </c>
    </row>
    <row r="42" spans="1:24" ht="15" customHeight="1">
      <c r="A42" s="86">
        <v>45</v>
      </c>
      <c r="B42" s="77" t="s">
        <v>57</v>
      </c>
      <c r="C42" s="77" t="s">
        <v>84</v>
      </c>
      <c r="D42" s="176">
        <v>2</v>
      </c>
      <c r="E42" s="77">
        <f>IF(ISNA(VLOOKUP($B42,D_X!$B:$W,18,0)),0,VLOOKUP($B42,D_X!$B:$W,18,0))</f>
        <v>6</v>
      </c>
      <c r="F42" s="77">
        <f>IF(ISNA(VLOOKUP($B42,D_CD!$B:$W,7,0)),0,VLOOKUP($B42,D_CD!$B:$W,7,0))</f>
        <v>1</v>
      </c>
      <c r="G42" s="77">
        <f>IF(ISNA(VLOOKUP($B42,D_KTR!$B:$W,14,0)),0,VLOOKUP($B42,D_KTR!$B:$W,14,0))</f>
        <v>2</v>
      </c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9"/>
      <c r="T42" s="189">
        <f t="shared" si="4"/>
        <v>9</v>
      </c>
      <c r="U42" s="190"/>
      <c r="V42" s="77" t="s">
        <v>509</v>
      </c>
      <c r="W42" s="77"/>
      <c r="X42" s="77">
        <f t="shared" si="3"/>
        <v>1</v>
      </c>
    </row>
    <row r="43" spans="1:24" ht="15" customHeight="1">
      <c r="A43" s="86">
        <v>46</v>
      </c>
      <c r="B43" s="77" t="s">
        <v>58</v>
      </c>
      <c r="C43" s="77" t="s">
        <v>85</v>
      </c>
      <c r="D43" s="176">
        <v>2</v>
      </c>
      <c r="E43" s="77">
        <f>IF(ISNA(VLOOKUP($B43,D_X!$B:$W,18,0)),0,VLOOKUP($B43,D_X!$B:$W,18,0))</f>
        <v>9</v>
      </c>
      <c r="F43" s="77">
        <f>IF(ISNA(VLOOKUP($B43,D_CD!$B:$W,7,0)),0,VLOOKUP($B43,D_CD!$B:$W,7,0))</f>
        <v>0</v>
      </c>
      <c r="G43" s="77">
        <f>IF(ISNA(VLOOKUP($B43,D_KTR!$B:$W,14,0)),0,VLOOKUP($B43,D_KTR!$B:$W,14,0))</f>
        <v>0</v>
      </c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9"/>
      <c r="T43" s="189">
        <f t="shared" si="4"/>
        <v>9</v>
      </c>
      <c r="U43" s="190"/>
      <c r="V43" s="77" t="s">
        <v>509</v>
      </c>
      <c r="W43" s="77"/>
      <c r="X43" s="77">
        <f t="shared" si="3"/>
        <v>1</v>
      </c>
    </row>
    <row r="44" spans="1:24" ht="15" customHeight="1">
      <c r="A44" s="86">
        <v>48</v>
      </c>
      <c r="B44" s="77" t="s">
        <v>62</v>
      </c>
      <c r="C44" s="77" t="s">
        <v>359</v>
      </c>
      <c r="D44" s="176">
        <v>3</v>
      </c>
      <c r="E44" s="77">
        <f>IF(ISNA(VLOOKUP($B44,D_X!$B:$W,18,0)),0,VLOOKUP($B44,D_X!$B:$W,18,0))</f>
        <v>8</v>
      </c>
      <c r="F44" s="77">
        <f>IF(ISNA(VLOOKUP($B44,D_CD!$B:$W,7,0)),0,VLOOKUP($B44,D_CD!$B:$W,7,0))</f>
        <v>0</v>
      </c>
      <c r="G44" s="77">
        <f>IF(ISNA(VLOOKUP($B44,D_KTR!$B:$W,14,0)),0,VLOOKUP($B44,D_KTR!$B:$W,14,0))</f>
        <v>0</v>
      </c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9"/>
      <c r="T44" s="189">
        <f t="shared" si="4"/>
        <v>8</v>
      </c>
      <c r="U44" s="190"/>
      <c r="V44" s="77" t="s">
        <v>509</v>
      </c>
      <c r="W44" s="77"/>
      <c r="X44" s="77">
        <f t="shared" si="3"/>
        <v>1</v>
      </c>
    </row>
    <row r="45" spans="1:24" ht="15" customHeight="1">
      <c r="A45" s="86">
        <v>50</v>
      </c>
      <c r="B45" s="77" t="s">
        <v>54</v>
      </c>
      <c r="C45" s="77" t="s">
        <v>81</v>
      </c>
      <c r="D45" s="176">
        <v>2</v>
      </c>
      <c r="E45" s="77">
        <f>IF(ISNA(VLOOKUP($B45,D_X!$B:$W,18,0)),0,VLOOKUP($B45,D_X!$B:$W,18,0))</f>
        <v>7</v>
      </c>
      <c r="F45" s="77">
        <f>IF(ISNA(VLOOKUP($B45,D_CD!$B:$W,7,0)),0,VLOOKUP($B45,D_CD!$B:$W,7,0))</f>
        <v>0</v>
      </c>
      <c r="G45" s="77">
        <f>IF(ISNA(VLOOKUP($B45,D_KTR!$B:$W,14,0)),0,VLOOKUP($B45,D_KTR!$B:$W,14,0))</f>
        <v>0</v>
      </c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9"/>
      <c r="T45" s="189">
        <f t="shared" si="4"/>
        <v>7</v>
      </c>
      <c r="U45" s="190"/>
      <c r="V45" s="77" t="s">
        <v>509</v>
      </c>
      <c r="W45" s="77"/>
      <c r="X45" s="77">
        <f t="shared" si="3"/>
        <v>1</v>
      </c>
    </row>
    <row r="46" spans="1:24" ht="15" customHeight="1">
      <c r="A46" s="86">
        <v>53</v>
      </c>
      <c r="B46" s="77" t="s">
        <v>98</v>
      </c>
      <c r="C46" s="77" t="s">
        <v>491</v>
      </c>
      <c r="D46" s="176">
        <v>2</v>
      </c>
      <c r="E46" s="77">
        <f>IF(ISNA(VLOOKUP($B46,D_X!$B:$W,18,0)),0,VLOOKUP($B46,D_X!$B:$W,18,0))</f>
        <v>0</v>
      </c>
      <c r="F46" s="77">
        <f>IF(ISNA(VLOOKUP($B46,D_CD!$B:$W,7,0)),0,VLOOKUP($B46,D_CD!$B:$W,7,0))</f>
        <v>0</v>
      </c>
      <c r="G46" s="77">
        <f>IF(ISNA(VLOOKUP($B46,D_KTR!$B:$W,14,0)),0,VLOOKUP($B46,D_KTR!$B:$W,14,0))</f>
        <v>5</v>
      </c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9"/>
      <c r="T46" s="189">
        <f t="shared" si="4"/>
        <v>5</v>
      </c>
      <c r="U46" s="190"/>
      <c r="V46" s="77" t="s">
        <v>509</v>
      </c>
      <c r="W46" s="77"/>
      <c r="X46" s="77">
        <f t="shared" si="3"/>
        <v>1</v>
      </c>
    </row>
    <row r="47" spans="1:24" ht="15" customHeight="1">
      <c r="A47" s="86">
        <v>55</v>
      </c>
      <c r="B47" s="77" t="s">
        <v>492</v>
      </c>
      <c r="C47" s="77" t="s">
        <v>108</v>
      </c>
      <c r="D47" s="176">
        <v>3</v>
      </c>
      <c r="E47" s="77">
        <f>IF(ISNA(VLOOKUP($B47,D_X!$B:$W,18,0)),0,VLOOKUP($B47,D_X!$B:$W,18,0))</f>
        <v>0</v>
      </c>
      <c r="F47" s="77">
        <f>IF(ISNA(VLOOKUP($B47,D_CD!$B:$W,7,0)),0,VLOOKUP($B47,D_CD!$B:$W,7,0))</f>
        <v>0</v>
      </c>
      <c r="G47" s="77">
        <f>IF(ISNA(VLOOKUP($B47,D_KTR!$B:$W,14,0)),0,VLOOKUP($B47,D_KTR!$B:$W,14,0))</f>
        <v>5</v>
      </c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9"/>
      <c r="T47" s="189">
        <f t="shared" si="4"/>
        <v>5</v>
      </c>
      <c r="U47" s="190"/>
      <c r="V47" s="77" t="s">
        <v>509</v>
      </c>
      <c r="W47" s="77"/>
      <c r="X47" s="77">
        <f t="shared" si="3"/>
        <v>1</v>
      </c>
    </row>
    <row r="48" spans="1:24" ht="15" customHeight="1">
      <c r="A48" s="86">
        <v>57</v>
      </c>
      <c r="B48" s="77" t="s">
        <v>360</v>
      </c>
      <c r="C48" s="77" t="s">
        <v>361</v>
      </c>
      <c r="D48" s="176">
        <v>1</v>
      </c>
      <c r="E48" s="77">
        <f>IF(ISNA(VLOOKUP($B48,D_X!$B:$W,18,0)),0,VLOOKUP($B48,D_X!$B:$W,18,0))</f>
        <v>5</v>
      </c>
      <c r="F48" s="77">
        <f>IF(ISNA(VLOOKUP($B48,D_CD!$B:$W,7,0)),0,VLOOKUP($B48,D_CD!$B:$W,7,0))</f>
        <v>0</v>
      </c>
      <c r="G48" s="77">
        <f>IF(ISNA(VLOOKUP($B48,D_KTR!$B:$W,14,0)),0,VLOOKUP($B48,D_KTR!$B:$W,14,0))</f>
        <v>0</v>
      </c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9"/>
      <c r="T48" s="189">
        <f t="shared" si="4"/>
        <v>5</v>
      </c>
      <c r="U48" s="190"/>
      <c r="V48" s="77" t="s">
        <v>509</v>
      </c>
      <c r="W48" s="77"/>
      <c r="X48" s="77">
        <f t="shared" si="3"/>
        <v>1</v>
      </c>
    </row>
    <row r="49" spans="1:24" ht="15" customHeight="1">
      <c r="A49" s="86">
        <v>59</v>
      </c>
      <c r="B49" s="77" t="s">
        <v>357</v>
      </c>
      <c r="C49" s="77" t="s">
        <v>407</v>
      </c>
      <c r="D49" s="176">
        <v>1</v>
      </c>
      <c r="E49" s="77">
        <f>IF(ISNA(VLOOKUP($B49,D_X!$B:$W,18,0)),0,VLOOKUP($B49,D_X!$B:$W,18,0))</f>
        <v>5</v>
      </c>
      <c r="F49" s="77">
        <f>IF(ISNA(VLOOKUP($B49,D_CD!$B:$W,7,0)),0,VLOOKUP($B49,D_CD!$B:$W,7,0))</f>
        <v>0</v>
      </c>
      <c r="G49" s="77">
        <f>IF(ISNA(VLOOKUP($B49,D_KTR!$B:$W,14,0)),0,VLOOKUP($B49,D_KTR!$B:$W,14,0))</f>
        <v>0</v>
      </c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9"/>
      <c r="T49" s="189">
        <f t="shared" si="4"/>
        <v>5</v>
      </c>
      <c r="U49" s="190"/>
      <c r="V49" s="77" t="s">
        <v>509</v>
      </c>
      <c r="W49" s="77"/>
      <c r="X49" s="77">
        <f t="shared" si="3"/>
        <v>1</v>
      </c>
    </row>
    <row r="50" spans="1:24" ht="15" customHeight="1">
      <c r="A50" s="86">
        <v>60</v>
      </c>
      <c r="B50" s="77" t="s">
        <v>470</v>
      </c>
      <c r="C50" s="77" t="s">
        <v>136</v>
      </c>
      <c r="D50" s="176">
        <v>1</v>
      </c>
      <c r="E50" s="77">
        <f>IF(ISNA(VLOOKUP($B50,D_X!$B:$W,18,0)),0,VLOOKUP($B50,D_X!$B:$W,18,0))</f>
        <v>4</v>
      </c>
      <c r="F50" s="77">
        <f>IF(ISNA(VLOOKUP($B50,D_CD!$B:$W,7,0)),0,VLOOKUP($B50,D_CD!$B:$W,7,0))</f>
        <v>0</v>
      </c>
      <c r="G50" s="77">
        <f>IF(ISNA(VLOOKUP($B50,D_KTR!$B:$W,14,0)),0,VLOOKUP($B50,D_KTR!$B:$W,14,0))</f>
        <v>0</v>
      </c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9"/>
      <c r="T50" s="189">
        <f t="shared" si="4"/>
        <v>4</v>
      </c>
      <c r="U50" s="190"/>
      <c r="V50" s="77" t="s">
        <v>509</v>
      </c>
      <c r="W50" s="77"/>
      <c r="X50" s="77">
        <f t="shared" si="3"/>
        <v>1</v>
      </c>
    </row>
    <row r="51" spans="1:24" ht="15" customHeight="1">
      <c r="A51" s="86">
        <v>61</v>
      </c>
      <c r="B51" s="77" t="s">
        <v>96</v>
      </c>
      <c r="C51" s="77" t="s">
        <v>99</v>
      </c>
      <c r="D51" s="176">
        <v>2</v>
      </c>
      <c r="E51" s="77">
        <f>IF(ISNA(VLOOKUP($B51,D_X!$B:$W,18,0)),0,VLOOKUP($B51,D_X!$B:$W,18,0))</f>
        <v>0</v>
      </c>
      <c r="F51" s="77">
        <f>IF(ISNA(VLOOKUP($B51,D_CD!$B:$W,7,0)),0,VLOOKUP($B51,D_CD!$B:$W,7,0))</f>
        <v>0</v>
      </c>
      <c r="G51" s="77">
        <f>IF(ISNA(VLOOKUP($B51,D_KTR!$B:$W,14,0)),0,VLOOKUP($B51,D_KTR!$B:$W,14,0))</f>
        <v>3</v>
      </c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9"/>
      <c r="T51" s="189">
        <f t="shared" si="4"/>
        <v>3</v>
      </c>
      <c r="U51" s="190"/>
      <c r="V51" s="77" t="s">
        <v>509</v>
      </c>
      <c r="W51" s="77"/>
      <c r="X51" s="77">
        <f t="shared" si="3"/>
        <v>1</v>
      </c>
    </row>
    <row r="52" spans="1:24" ht="15" customHeight="1">
      <c r="A52" s="86">
        <v>63</v>
      </c>
      <c r="B52" s="77" t="s">
        <v>55</v>
      </c>
      <c r="C52" s="77" t="s">
        <v>358</v>
      </c>
      <c r="D52" s="176">
        <v>2</v>
      </c>
      <c r="E52" s="77">
        <f>IF(ISNA(VLOOKUP($B52,D_X!$B:$W,18,0)),0,VLOOKUP($B52,D_X!$B:$W,18,0))</f>
        <v>3</v>
      </c>
      <c r="F52" s="77">
        <f>IF(ISNA(VLOOKUP($B52,D_CD!$B:$W,7,0)),0,VLOOKUP($B52,D_CD!$B:$W,7,0))</f>
        <v>0</v>
      </c>
      <c r="G52" s="77">
        <f>IF(ISNA(VLOOKUP($B52,D_KTR!$B:$W,14,0)),0,VLOOKUP($B52,D_KTR!$B:$W,14,0))</f>
        <v>0</v>
      </c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9"/>
      <c r="T52" s="189">
        <f t="shared" si="4"/>
        <v>3</v>
      </c>
      <c r="U52" s="190"/>
      <c r="V52" s="77" t="s">
        <v>509</v>
      </c>
      <c r="W52" s="77"/>
      <c r="X52" s="77">
        <f t="shared" si="3"/>
        <v>1</v>
      </c>
    </row>
    <row r="53" spans="1:24" ht="15" customHeight="1">
      <c r="A53" s="86">
        <v>64</v>
      </c>
      <c r="B53" s="77" t="s">
        <v>97</v>
      </c>
      <c r="C53" s="77" t="s">
        <v>86</v>
      </c>
      <c r="D53" s="176">
        <v>4</v>
      </c>
      <c r="E53" s="77">
        <f>IF(ISNA(VLOOKUP($B53,D_X!$B:$W,18,0)),0,VLOOKUP($B53,D_X!$B:$W,18,0))</f>
        <v>0</v>
      </c>
      <c r="F53" s="77">
        <f>IF(ISNA(VLOOKUP($B53,D_CD!$B:$W,7,0)),0,VLOOKUP($B53,D_CD!$B:$W,7,0))</f>
        <v>0</v>
      </c>
      <c r="G53" s="77">
        <f>IF(ISNA(VLOOKUP($B53,D_KTR!$B:$W,14,0)),0,VLOOKUP($B53,D_KTR!$B:$W,14,0))</f>
        <v>2</v>
      </c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9"/>
      <c r="T53" s="189">
        <f t="shared" si="4"/>
        <v>2</v>
      </c>
      <c r="U53" s="190"/>
      <c r="V53" s="77" t="s">
        <v>509</v>
      </c>
      <c r="W53" s="77"/>
      <c r="X53" s="77">
        <f t="shared" si="3"/>
        <v>1</v>
      </c>
    </row>
    <row r="54" spans="1:24" ht="15" customHeight="1">
      <c r="A54" s="86">
        <v>66</v>
      </c>
      <c r="B54" s="77" t="s">
        <v>100</v>
      </c>
      <c r="C54" s="77" t="s">
        <v>104</v>
      </c>
      <c r="D54" s="176">
        <v>2</v>
      </c>
      <c r="E54" s="77">
        <f>IF(ISNA(VLOOKUP($B54,D_X!$B:$W,18,0)),0,VLOOKUP($B54,D_X!$B:$W,18,0))</f>
        <v>0</v>
      </c>
      <c r="F54" s="77">
        <f>IF(ISNA(VLOOKUP($B54,D_CD!$B:$W,7,0)),0,VLOOKUP($B54,D_CD!$B:$W,7,0))</f>
        <v>0</v>
      </c>
      <c r="G54" s="77">
        <f>IF(ISNA(VLOOKUP($B54,D_KTR!$B:$W,14,0)),0,VLOOKUP($B54,D_KTR!$B:$W,14,0))</f>
        <v>2</v>
      </c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9"/>
      <c r="T54" s="189">
        <f t="shared" si="4"/>
        <v>2</v>
      </c>
      <c r="U54" s="190"/>
      <c r="V54" s="77" t="s">
        <v>509</v>
      </c>
      <c r="W54" s="77"/>
      <c r="X54" s="77">
        <f t="shared" si="3"/>
        <v>1</v>
      </c>
    </row>
    <row r="55" spans="1:24" ht="15" customHeight="1">
      <c r="A55" s="86">
        <v>57</v>
      </c>
      <c r="B55" s="77" t="s">
        <v>107</v>
      </c>
      <c r="C55" s="77" t="s">
        <v>493</v>
      </c>
      <c r="D55" s="176">
        <v>2</v>
      </c>
      <c r="E55" s="77">
        <f>IF(ISNA(VLOOKUP($B55,D_X!$B:$W,18,0)),0,VLOOKUP($B55,D_X!$B:$W,18,0))</f>
        <v>0</v>
      </c>
      <c r="F55" s="77">
        <f>IF(ISNA(VLOOKUP($B55,D_CD!$B:$W,7,0)),0,VLOOKUP($B55,D_CD!$B:$W,7,0))</f>
        <v>0</v>
      </c>
      <c r="G55" s="77">
        <f>IF(ISNA(VLOOKUP($B55,D_KTR!$B:$W,14,0)),0,VLOOKUP($B55,D_KTR!$B:$W,14,0))</f>
        <v>2</v>
      </c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9"/>
      <c r="T55" s="189">
        <f t="shared" si="4"/>
        <v>2</v>
      </c>
      <c r="U55" s="190"/>
      <c r="V55" s="77" t="s">
        <v>509</v>
      </c>
      <c r="W55" s="77"/>
      <c r="X55" s="77">
        <f t="shared" si="3"/>
        <v>1</v>
      </c>
    </row>
    <row r="56" spans="1:24" ht="15" customHeight="1">
      <c r="A56" s="86">
        <v>58</v>
      </c>
      <c r="B56" s="77" t="s">
        <v>485</v>
      </c>
      <c r="C56" s="77" t="s">
        <v>486</v>
      </c>
      <c r="D56" s="176">
        <v>3</v>
      </c>
      <c r="E56" s="77">
        <f>IF(ISNA(VLOOKUP($B56,D_X!$B:$W,18,0)),0,VLOOKUP($B56,D_X!$B:$W,18,0))</f>
        <v>2</v>
      </c>
      <c r="F56" s="77">
        <f>IF(ISNA(VLOOKUP($B56,D_CD!$B:$W,7,0)),0,VLOOKUP($B56,D_CD!$B:$W,7,0))</f>
        <v>0</v>
      </c>
      <c r="G56" s="77">
        <f>IF(ISNA(VLOOKUP($B56,D_KTR!$B:$W,14,0)),0,VLOOKUP($B56,D_KTR!$B:$W,14,0))</f>
        <v>0</v>
      </c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9"/>
      <c r="T56" s="189">
        <f t="shared" si="4"/>
        <v>2</v>
      </c>
      <c r="U56" s="190"/>
      <c r="V56" s="77" t="s">
        <v>509</v>
      </c>
      <c r="W56" s="77"/>
      <c r="X56" s="77">
        <f t="shared" si="3"/>
        <v>1</v>
      </c>
    </row>
    <row r="57" spans="1:24" ht="15" customHeight="1">
      <c r="A57" s="86">
        <v>59</v>
      </c>
      <c r="B57" s="77" t="s">
        <v>110</v>
      </c>
      <c r="C57" s="77" t="s">
        <v>494</v>
      </c>
      <c r="D57" s="176">
        <v>2</v>
      </c>
      <c r="E57" s="77">
        <f>IF(ISNA(VLOOKUP($B57,D_X!$B:$W,18,0)),0,VLOOKUP($B57,D_X!$B:$W,18,0))</f>
        <v>0</v>
      </c>
      <c r="F57" s="77">
        <f>IF(ISNA(VLOOKUP($B57,D_CD!$B:$W,7,0)),0,VLOOKUP($B57,D_CD!$B:$W,7,0))</f>
        <v>0</v>
      </c>
      <c r="G57" s="77">
        <f>IF(ISNA(VLOOKUP($B57,D_KTR!$B:$W,14,0)),0,VLOOKUP($B57,D_KTR!$B:$W,14,0))</f>
        <v>1</v>
      </c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9"/>
      <c r="T57" s="189">
        <f t="shared" si="4"/>
        <v>1</v>
      </c>
      <c r="U57" s="190"/>
      <c r="V57" s="77" t="s">
        <v>509</v>
      </c>
      <c r="W57" s="77"/>
      <c r="X57" s="77">
        <f t="shared" si="3"/>
        <v>1</v>
      </c>
    </row>
    <row r="58" spans="1:24" ht="15" customHeight="1">
      <c r="A58" s="86">
        <v>60</v>
      </c>
      <c r="B58" s="77" t="s">
        <v>53</v>
      </c>
      <c r="C58" s="77" t="s">
        <v>80</v>
      </c>
      <c r="D58" s="176">
        <v>1</v>
      </c>
      <c r="E58" s="77">
        <f>IF(ISNA(VLOOKUP($B58,D_X!$B:$W,18,0)),0,VLOOKUP($B58,D_X!$B:$W,18,0))</f>
        <v>1</v>
      </c>
      <c r="F58" s="77">
        <f>IF(ISNA(VLOOKUP($B58,D_CD!$B:$W,7,0)),0,VLOOKUP($B58,D_CD!$B:$W,7,0))</f>
        <v>0</v>
      </c>
      <c r="G58" s="77">
        <f>IF(ISNA(VLOOKUP($B58,D_KTR!$B:$W,14,0)),0,VLOOKUP($B58,D_KTR!$B:$W,14,0))</f>
        <v>0</v>
      </c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9"/>
      <c r="T58" s="189">
        <f t="shared" si="4"/>
        <v>1</v>
      </c>
      <c r="U58" s="190"/>
      <c r="V58" s="77" t="s">
        <v>509</v>
      </c>
      <c r="W58" s="77"/>
      <c r="X58" s="77">
        <f t="shared" si="3"/>
        <v>1</v>
      </c>
    </row>
    <row r="59" spans="1:24" ht="15" customHeight="1">
      <c r="A59" s="86">
        <v>61</v>
      </c>
      <c r="B59" s="77" t="s">
        <v>356</v>
      </c>
      <c r="C59" s="77" t="s">
        <v>77</v>
      </c>
      <c r="D59" s="176">
        <v>2</v>
      </c>
      <c r="E59" s="77">
        <f>IF(ISNA(VLOOKUP($B59,D_X!$B:$W,18,0)),0,VLOOKUP($B59,D_X!$B:$W,18,0))</f>
        <v>0</v>
      </c>
      <c r="F59" s="77">
        <f>IF(ISNA(VLOOKUP($B59,D_CD!$B:$W,7,0)),0,VLOOKUP($B59,D_CD!$B:$W,7,0))</f>
        <v>1</v>
      </c>
      <c r="G59" s="77">
        <f>IF(ISNA(VLOOKUP($B59,D_KTR!$B:$W,14,0)),0,VLOOKUP($B59,D_KTR!$B:$W,14,0))</f>
        <v>0</v>
      </c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9"/>
      <c r="T59" s="189">
        <f t="shared" si="4"/>
        <v>1</v>
      </c>
      <c r="U59" s="190"/>
      <c r="V59" s="77" t="s">
        <v>509</v>
      </c>
      <c r="W59" s="77"/>
      <c r="X59" s="77">
        <f t="shared" si="3"/>
        <v>1</v>
      </c>
    </row>
    <row r="60" spans="1:24" ht="15" customHeight="1">
      <c r="A60" s="86">
        <v>62</v>
      </c>
      <c r="B60" s="77" t="s">
        <v>366</v>
      </c>
      <c r="C60" s="77" t="s">
        <v>111</v>
      </c>
      <c r="D60" s="176">
        <v>1</v>
      </c>
      <c r="E60" s="77">
        <f>IF(ISNA(VLOOKUP($B60,D_X!$B:$W,18,0)),0,VLOOKUP($B60,D_X!$B:$W,18,0))</f>
        <v>1</v>
      </c>
      <c r="F60" s="77">
        <f>IF(ISNA(VLOOKUP($B60,D_CD!$B:$W,7,0)),0,VLOOKUP($B60,D_CD!$B:$W,7,0))</f>
        <v>0</v>
      </c>
      <c r="G60" s="77">
        <f>IF(ISNA(VLOOKUP($B60,D_KTR!$B:$W,14,0)),0,VLOOKUP($B60,D_KTR!$B:$W,14,0))</f>
        <v>0</v>
      </c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9"/>
      <c r="T60" s="189">
        <f t="shared" si="4"/>
        <v>1</v>
      </c>
      <c r="U60" s="190"/>
      <c r="V60" s="77" t="s">
        <v>509</v>
      </c>
      <c r="W60" s="77"/>
      <c r="X60" s="77">
        <f t="shared" si="3"/>
        <v>1</v>
      </c>
    </row>
    <row r="61" spans="1:24" ht="12.75" customHeight="1">
      <c r="A61" s="86"/>
      <c r="B61" s="77"/>
      <c r="C61" s="77"/>
      <c r="D61" s="176"/>
      <c r="E61" s="77">
        <f>IF(ISNA(VLOOKUP($B61,D_X!$B:$W,18,0)),0,VLOOKUP($B61,D_X!$B:$W,18,0))</f>
        <v>0</v>
      </c>
      <c r="F61" s="77">
        <f>IF(ISNA(VLOOKUP($B61,D_CD!$B:$W,7,0)),0,VLOOKUP($B61,D_CD!$B:$W,7,0))</f>
        <v>0</v>
      </c>
      <c r="G61" s="77">
        <f>IF(ISNA(VLOOKUP($B61,D_KTR!$B:$W,14,0)),0,VLOOKUP($B61,D_KTR!$B:$W,14,0))</f>
        <v>0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9"/>
      <c r="T61" s="189">
        <f t="shared" si="4"/>
        <v>0</v>
      </c>
      <c r="U61" s="190"/>
      <c r="V61" s="77"/>
      <c r="W61" s="77"/>
      <c r="X61" s="77">
        <f t="shared" si="3"/>
        <v>0</v>
      </c>
    </row>
    <row r="62" spans="1:24" s="78" customFormat="1" ht="15" customHeight="1">
      <c r="A62" s="85"/>
      <c r="B62" s="77"/>
      <c r="C62" s="75" t="s">
        <v>410</v>
      </c>
      <c r="D62" s="175"/>
      <c r="E62" s="77"/>
      <c r="F62" s="77"/>
      <c r="G62" s="77"/>
      <c r="H62" s="77">
        <f>IF(ISNA(VLOOKUP($B62,C_X2!$B:$W,17,0)),0,VLOOKUP($B62,C_X2!$B:$W,17,0))</f>
        <v>0</v>
      </c>
      <c r="I62" s="77">
        <f>IF(ISNA(VLOOKUP($B62,C_CD2!$B:$V,12,0)),0,VLOOKUP($B62,C_CD2!$B:$V,12,0))</f>
        <v>0</v>
      </c>
      <c r="J62" s="77">
        <f>IF(ISNA(VLOOKUP($B62,C_CN2!$B:$W,11,0)),0,VLOOKUP($B62,C_CN2!$B:$W,11,0))</f>
        <v>0</v>
      </c>
      <c r="K62" s="77">
        <f>IF(ISNA(VLOOKUP($B62,C_HT2!$B:$W,10,0)),0,VLOOKUP($B62,C_HT2!$B:$W,10,0))</f>
        <v>0</v>
      </c>
      <c r="L62" s="77">
        <f>IF(ISNA(VLOOKUP($B62,C_KT2!$B:$V,15,0)),0,VLOOKUP($B62,C_KT2!$B:$V,15,0))</f>
        <v>0</v>
      </c>
      <c r="M62" s="77">
        <f>IF(ISNA(VLOOKUP($B62,C_KX2!$B:$W,14,0)),0,VLOOKUP($B62,C_KX2!$B:$W,14,0))</f>
        <v>0</v>
      </c>
      <c r="N62" s="77">
        <f>IF(ISNA(VLOOKUP($B62,C_QT2!$B:$W,14,0)),0,VLOOKUP($B62,C_QT2!$B:$W,14,0))</f>
        <v>0</v>
      </c>
      <c r="O62" s="77">
        <f>IF(ISNA(VLOOKUP($B62,T_X!$B:$W,14,0)),0,VLOOKUP($B62,T_X!$B:$W,14,0))</f>
        <v>0</v>
      </c>
      <c r="P62" s="77">
        <f>IF(ISNA(VLOOKUP($B62,T_TK!$B:$W,14,0)),0,VLOOKUP($B62,T_TK!$B:$W,14,0))</f>
        <v>0</v>
      </c>
      <c r="Q62" s="77">
        <f>IF(ISNA(VLOOKUP($B62,T_KT!$B:$W,14,0)),0,VLOOKUP($B62,T_KT!$B:$W,14,0))</f>
        <v>0</v>
      </c>
      <c r="R62" s="77"/>
      <c r="S62" s="79"/>
      <c r="T62" s="189">
        <f t="shared" si="4"/>
        <v>0</v>
      </c>
      <c r="U62" s="190"/>
      <c r="V62" s="75"/>
      <c r="W62" s="75"/>
      <c r="X62" s="77">
        <f t="shared" si="3"/>
        <v>0</v>
      </c>
    </row>
    <row r="63" spans="1:24" ht="15" customHeight="1">
      <c r="A63" s="86">
        <v>1</v>
      </c>
      <c r="B63" s="77" t="s">
        <v>140</v>
      </c>
      <c r="C63" s="77" t="s">
        <v>144</v>
      </c>
      <c r="D63" s="176">
        <v>2</v>
      </c>
      <c r="E63" s="77"/>
      <c r="F63" s="77"/>
      <c r="G63" s="77"/>
      <c r="H63" s="77">
        <f>IF(ISNA(VLOOKUP($B63,C_X2!$B:$W,17,0)),0,VLOOKUP($B63,C_X2!$B:$W,17,0))</f>
        <v>81</v>
      </c>
      <c r="I63" s="77">
        <f>IF(ISNA(VLOOKUP($B63,C_CD2!$B:$V,12,0)),0,VLOOKUP($B63,C_CD2!$B:$V,12,0))</f>
        <v>0</v>
      </c>
      <c r="J63" s="77">
        <f>IF(ISNA(VLOOKUP($B63,C_CN2!$B:$W,11,0)),0,VLOOKUP($B63,C_CN2!$B:$W,11,0))</f>
        <v>0</v>
      </c>
      <c r="K63" s="77">
        <f>IF(ISNA(VLOOKUP($B63,C_HT2!$B:$W,10,0)),0,VLOOKUP($B63,C_HT2!$B:$W,10,0))</f>
        <v>1</v>
      </c>
      <c r="L63" s="77">
        <f>IF(ISNA(VLOOKUP($B63,C_KT2!$B:$V,15,0)),0,VLOOKUP($B63,C_KT2!$B:$V,15,0))</f>
        <v>0</v>
      </c>
      <c r="M63" s="77">
        <f>IF(ISNA(VLOOKUP($B63,C_KX2!$B:$W,14,0)),0,VLOOKUP($B63,C_KX2!$B:$W,14,0))</f>
        <v>0</v>
      </c>
      <c r="N63" s="77">
        <f>IF(ISNA(VLOOKUP($B63,C_QT2!$B:$W,14,0)),0,VLOOKUP($B63,C_QT2!$B:$W,14,0))</f>
        <v>0</v>
      </c>
      <c r="O63" s="77"/>
      <c r="P63" s="77"/>
      <c r="Q63" s="77">
        <f>IF(ISNA(VLOOKUP($B63,T_KT!$B:$W,14,0)),0,VLOOKUP($B63,T_KT!$B:$W,14,0))</f>
        <v>0</v>
      </c>
      <c r="R63" s="77"/>
      <c r="S63" s="79"/>
      <c r="T63" s="189">
        <f t="shared" si="4"/>
        <v>82</v>
      </c>
      <c r="U63" s="190" t="s">
        <v>523</v>
      </c>
      <c r="V63" s="77" t="s">
        <v>412</v>
      </c>
      <c r="W63" s="77" t="s">
        <v>565</v>
      </c>
      <c r="X63" s="77">
        <f t="shared" si="3"/>
        <v>1</v>
      </c>
    </row>
    <row r="64" spans="1:24" ht="15" customHeight="1">
      <c r="A64" s="86">
        <v>2</v>
      </c>
      <c r="B64" s="77" t="s">
        <v>135</v>
      </c>
      <c r="C64" s="77" t="s">
        <v>139</v>
      </c>
      <c r="D64" s="176">
        <v>3</v>
      </c>
      <c r="E64" s="77"/>
      <c r="F64" s="77"/>
      <c r="G64" s="77"/>
      <c r="H64" s="77">
        <f>IF(ISNA(VLOOKUP($B64,C_X2!$B:$W,17,0)),0,VLOOKUP($B64,C_X2!$B:$W,17,0))</f>
        <v>61</v>
      </c>
      <c r="I64" s="77">
        <f>IF(ISNA(VLOOKUP($B64,C_CD2!$B:$V,12,0)),0,VLOOKUP($B64,C_CD2!$B:$V,12,0))</f>
        <v>0</v>
      </c>
      <c r="J64" s="77">
        <f>IF(ISNA(VLOOKUP($B64,C_CN2!$B:$W,11,0)),0,VLOOKUP($B64,C_CN2!$B:$W,11,0))</f>
        <v>0</v>
      </c>
      <c r="K64" s="77">
        <f>IF(ISNA(VLOOKUP($B64,C_HT2!$B:$W,10,0)),0,VLOOKUP($B64,C_HT2!$B:$W,10,0))</f>
        <v>0</v>
      </c>
      <c r="L64" s="77">
        <f>IF(ISNA(VLOOKUP($B64,C_KT2!$B:$V,15,0)),0,VLOOKUP($B64,C_KT2!$B:$V,15,0))</f>
        <v>0</v>
      </c>
      <c r="M64" s="77">
        <f>IF(ISNA(VLOOKUP($B64,C_KX2!$B:$W,14,0)),0,VLOOKUP($B64,C_KX2!$B:$W,14,0))</f>
        <v>4</v>
      </c>
      <c r="N64" s="77">
        <f>IF(ISNA(VLOOKUP($B64,C_QT2!$B:$W,14,0)),0,VLOOKUP($B64,C_QT2!$B:$W,14,0))</f>
        <v>0</v>
      </c>
      <c r="O64" s="77"/>
      <c r="P64" s="77"/>
      <c r="Q64" s="77">
        <f>IF(ISNA(VLOOKUP($B64,T_KT!$B:$W,14,0)),0,VLOOKUP($B64,T_KT!$B:$W,14,0))</f>
        <v>0</v>
      </c>
      <c r="R64" s="77"/>
      <c r="S64" s="79"/>
      <c r="T64" s="189">
        <f t="shared" si="4"/>
        <v>65</v>
      </c>
      <c r="U64" s="190" t="s">
        <v>524</v>
      </c>
      <c r="V64" s="77" t="s">
        <v>412</v>
      </c>
      <c r="W64" s="77" t="s">
        <v>477</v>
      </c>
      <c r="X64" s="77">
        <f t="shared" si="3"/>
        <v>1</v>
      </c>
    </row>
    <row r="65" spans="1:24" ht="15" customHeight="1">
      <c r="A65" s="86">
        <v>3</v>
      </c>
      <c r="B65" s="77" t="s">
        <v>132</v>
      </c>
      <c r="C65" s="77" t="s">
        <v>137</v>
      </c>
      <c r="D65" s="176">
        <v>3</v>
      </c>
      <c r="E65" s="77"/>
      <c r="F65" s="77"/>
      <c r="G65" s="77"/>
      <c r="H65" s="77">
        <f>IF(ISNA(VLOOKUP($B65,C_X2!$B:$W,17,0)),0,VLOOKUP($B65,C_X2!$B:$W,17,0))</f>
        <v>62</v>
      </c>
      <c r="I65" s="77">
        <f>IF(ISNA(VLOOKUP($B65,C_CD2!$B:$V,12,0)),0,VLOOKUP($B65,C_CD2!$B:$V,12,0))</f>
        <v>0</v>
      </c>
      <c r="J65" s="77">
        <f>IF(ISNA(VLOOKUP($B65,C_CN2!$B:$W,11,0)),0,VLOOKUP($B65,C_CN2!$B:$W,11,0))</f>
        <v>0</v>
      </c>
      <c r="K65" s="77">
        <f>IF(ISNA(VLOOKUP($B65,C_HT2!$B:$W,10,0)),0,VLOOKUP($B65,C_HT2!$B:$W,10,0))</f>
        <v>0</v>
      </c>
      <c r="L65" s="77">
        <f>IF(ISNA(VLOOKUP($B65,C_KT2!$B:$V,15,0)),0,VLOOKUP($B65,C_KT2!$B:$V,15,0))</f>
        <v>0</v>
      </c>
      <c r="M65" s="77">
        <f>IF(ISNA(VLOOKUP($B65,C_KX2!$B:$W,14,0)),0,VLOOKUP($B65,C_KX2!$B:$W,14,0))</f>
        <v>0</v>
      </c>
      <c r="N65" s="77">
        <f>IF(ISNA(VLOOKUP($B65,C_QT2!$B:$W,14,0)),0,VLOOKUP($B65,C_QT2!$B:$W,14,0))</f>
        <v>0</v>
      </c>
      <c r="O65" s="77"/>
      <c r="P65" s="77"/>
      <c r="Q65" s="77">
        <f>IF(ISNA(VLOOKUP($B65,T_KT!$B:$W,14,0)),0,VLOOKUP($B65,T_KT!$B:$W,14,0))</f>
        <v>0</v>
      </c>
      <c r="R65" s="77"/>
      <c r="S65" s="79"/>
      <c r="T65" s="189">
        <f t="shared" si="4"/>
        <v>62</v>
      </c>
      <c r="U65" s="190" t="s">
        <v>525</v>
      </c>
      <c r="V65" s="77" t="s">
        <v>412</v>
      </c>
      <c r="W65" s="77" t="s">
        <v>566</v>
      </c>
      <c r="X65" s="77">
        <f t="shared" si="3"/>
        <v>1</v>
      </c>
    </row>
    <row r="66" spans="1:24" ht="15" customHeight="1">
      <c r="A66" s="86">
        <v>5</v>
      </c>
      <c r="B66" s="81" t="s">
        <v>134</v>
      </c>
      <c r="C66" s="154" t="s">
        <v>138</v>
      </c>
      <c r="D66" s="177">
        <v>3</v>
      </c>
      <c r="E66" s="77"/>
      <c r="F66" s="77"/>
      <c r="G66" s="77"/>
      <c r="H66" s="77">
        <f>IF(ISNA(VLOOKUP($B66,C_X2!$B:$W,17,0)),0,VLOOKUP($B66,C_X2!$B:$W,17,0))</f>
        <v>44</v>
      </c>
      <c r="I66" s="77">
        <f>IF(ISNA(VLOOKUP($B66,C_CD2!$B:$V,12,0)),0,VLOOKUP($B66,C_CD2!$B:$V,12,0))</f>
        <v>2</v>
      </c>
      <c r="J66" s="77">
        <f>IF(ISNA(VLOOKUP($B66,C_CN2!$B:$W,11,0)),0,VLOOKUP($B66,C_CN2!$B:$W,11,0))</f>
        <v>0</v>
      </c>
      <c r="K66" s="77">
        <f>IF(ISNA(VLOOKUP($B66,C_HT2!$B:$W,10,0)),0,VLOOKUP($B66,C_HT2!$B:$W,10,0))</f>
        <v>2</v>
      </c>
      <c r="L66" s="77">
        <f>IF(ISNA(VLOOKUP($B66,C_KT2!$B:$V,15,0)),0,VLOOKUP($B66,C_KT2!$B:$V,15,0))</f>
        <v>0</v>
      </c>
      <c r="M66" s="77">
        <f>IF(ISNA(VLOOKUP($B66,C_KX2!$B:$W,14,0)),0,VLOOKUP($B66,C_KX2!$B:$W,14,0))</f>
        <v>0</v>
      </c>
      <c r="N66" s="77">
        <f>IF(ISNA(VLOOKUP($B66,C_QT2!$B:$W,14,0)),0,VLOOKUP($B66,C_QT2!$B:$W,14,0))</f>
        <v>0</v>
      </c>
      <c r="O66" s="77"/>
      <c r="P66" s="77"/>
      <c r="Q66" s="77"/>
      <c r="R66" s="77"/>
      <c r="S66" s="79"/>
      <c r="T66" s="189">
        <f t="shared" si="4"/>
        <v>48</v>
      </c>
      <c r="U66" s="190" t="s">
        <v>526</v>
      </c>
      <c r="V66" s="77" t="s">
        <v>412</v>
      </c>
      <c r="W66" s="77" t="s">
        <v>567</v>
      </c>
      <c r="X66" s="77">
        <f t="shared" si="3"/>
        <v>1</v>
      </c>
    </row>
    <row r="67" spans="1:24" ht="15" customHeight="1">
      <c r="A67" s="86">
        <v>6</v>
      </c>
      <c r="B67" s="81" t="s">
        <v>143</v>
      </c>
      <c r="C67" s="154" t="s">
        <v>148</v>
      </c>
      <c r="D67" s="177">
        <v>4</v>
      </c>
      <c r="E67" s="77"/>
      <c r="F67" s="77"/>
      <c r="G67" s="77"/>
      <c r="H67" s="77">
        <f>IF(ISNA(VLOOKUP($B67,C_X2!$B:$W,17,0)),0,VLOOKUP($B67,C_X2!$B:$W,17,0))</f>
        <v>45</v>
      </c>
      <c r="I67" s="77">
        <f>IF(ISNA(VLOOKUP($B67,C_CD2!$B:$V,12,0)),0,VLOOKUP($B67,C_CD2!$B:$V,12,0))</f>
        <v>0</v>
      </c>
      <c r="J67" s="77">
        <f>IF(ISNA(VLOOKUP($B67,C_CN2!$B:$W,11,0)),0,VLOOKUP($B67,C_CN2!$B:$W,11,0))</f>
        <v>0</v>
      </c>
      <c r="K67" s="77">
        <f>IF(ISNA(VLOOKUP($B67,C_HT2!$B:$W,10,0)),0,VLOOKUP($B67,C_HT2!$B:$W,10,0))</f>
        <v>0</v>
      </c>
      <c r="L67" s="77">
        <f>IF(ISNA(VLOOKUP($B67,C_KT2!$B:$V,15,0)),0,VLOOKUP($B67,C_KT2!$B:$V,15,0))</f>
        <v>0</v>
      </c>
      <c r="M67" s="77">
        <f>IF(ISNA(VLOOKUP($B67,C_KX2!$B:$W,14,0)),0,VLOOKUP($B67,C_KX2!$B:$W,14,0))</f>
        <v>0</v>
      </c>
      <c r="N67" s="77">
        <f>IF(ISNA(VLOOKUP($B67,C_QT2!$B:$W,14,0)),0,VLOOKUP($B67,C_QT2!$B:$W,14,0))</f>
        <v>0</v>
      </c>
      <c r="O67" s="77"/>
      <c r="P67" s="77"/>
      <c r="Q67" s="77"/>
      <c r="R67" s="77"/>
      <c r="S67" s="79"/>
      <c r="T67" s="189">
        <f t="shared" si="4"/>
        <v>45</v>
      </c>
      <c r="U67" s="190" t="s">
        <v>527</v>
      </c>
      <c r="V67" s="77" t="s">
        <v>412</v>
      </c>
      <c r="W67" s="77" t="s">
        <v>568</v>
      </c>
      <c r="X67" s="77">
        <f t="shared" si="3"/>
        <v>1</v>
      </c>
    </row>
    <row r="68" spans="1:24" ht="15" customHeight="1">
      <c r="A68" s="86">
        <v>7</v>
      </c>
      <c r="B68" s="154" t="s">
        <v>122</v>
      </c>
      <c r="C68" s="81" t="s">
        <v>127</v>
      </c>
      <c r="D68" s="178">
        <v>2</v>
      </c>
      <c r="E68" s="77"/>
      <c r="F68" s="77"/>
      <c r="G68" s="77"/>
      <c r="H68" s="77">
        <f>IF(ISNA(VLOOKUP($B68,C_X2!$B:$W,17,0)),0,VLOOKUP($B68,C_X2!$B:$W,17,0))</f>
        <v>34</v>
      </c>
      <c r="I68" s="77">
        <f>IF(ISNA(VLOOKUP($B68,C_CD2!$B:$V,12,0)),0,VLOOKUP($B68,C_CD2!$B:$V,12,0))</f>
        <v>2</v>
      </c>
      <c r="J68" s="77">
        <f>IF(ISNA(VLOOKUP($B68,C_CN2!$B:$W,11,0)),0,VLOOKUP($B68,C_CN2!$B:$W,11,0))</f>
        <v>0</v>
      </c>
      <c r="K68" s="77">
        <f>IF(ISNA(VLOOKUP($B68,C_HT2!$B:$W,10,0)),0,VLOOKUP($B68,C_HT2!$B:$W,10,0))</f>
        <v>0</v>
      </c>
      <c r="L68" s="77">
        <f>IF(ISNA(VLOOKUP($B68,C_KT2!$B:$V,15,0)),0,VLOOKUP($B68,C_KT2!$B:$V,15,0))</f>
        <v>0</v>
      </c>
      <c r="M68" s="77">
        <f>IF(ISNA(VLOOKUP($B68,C_KX2!$B:$W,14,0)),0,VLOOKUP($B68,C_KX2!$B:$W,14,0))</f>
        <v>0</v>
      </c>
      <c r="N68" s="77">
        <f>IF(ISNA(VLOOKUP($B68,C_QT2!$B:$W,14,0)),0,VLOOKUP($B68,C_QT2!$B:$W,14,0))</f>
        <v>0</v>
      </c>
      <c r="O68" s="77"/>
      <c r="P68" s="77"/>
      <c r="Q68" s="77"/>
      <c r="R68" s="77"/>
      <c r="S68" s="79"/>
      <c r="T68" s="189">
        <f t="shared" si="4"/>
        <v>36</v>
      </c>
      <c r="U68" s="190" t="s">
        <v>528</v>
      </c>
      <c r="V68" s="77" t="s">
        <v>412</v>
      </c>
      <c r="W68" s="77" t="s">
        <v>569</v>
      </c>
      <c r="X68" s="77">
        <f t="shared" si="3"/>
        <v>1</v>
      </c>
    </row>
    <row r="69" spans="1:24" ht="15" customHeight="1">
      <c r="A69" s="86">
        <v>8</v>
      </c>
      <c r="B69" s="77" t="s">
        <v>123</v>
      </c>
      <c r="C69" s="77" t="s">
        <v>128</v>
      </c>
      <c r="D69" s="176">
        <v>3</v>
      </c>
      <c r="E69" s="77"/>
      <c r="F69" s="77"/>
      <c r="G69" s="77"/>
      <c r="H69" s="77">
        <f>IF(ISNA(VLOOKUP($B69,C_X2!$B:$W,17,0)),0,VLOOKUP($B69,C_X2!$B:$W,17,0))</f>
        <v>25</v>
      </c>
      <c r="I69" s="77">
        <f>IF(ISNA(VLOOKUP($B69,C_CD2!$B:$V,12,0)),0,VLOOKUP($B69,C_CD2!$B:$V,12,0))</f>
        <v>0</v>
      </c>
      <c r="J69" s="77">
        <f>IF(ISNA(VLOOKUP($B69,C_CN2!$B:$W,11,0)),0,VLOOKUP($B69,C_CN2!$B:$W,11,0))</f>
        <v>1</v>
      </c>
      <c r="K69" s="77">
        <f>IF(ISNA(VLOOKUP($B69,C_HT2!$B:$W,10,0)),0,VLOOKUP($B69,C_HT2!$B:$W,10,0))</f>
        <v>1</v>
      </c>
      <c r="L69" s="77">
        <f>IF(ISNA(VLOOKUP($B69,C_KT2!$B:$V,15,0)),0,VLOOKUP($B69,C_KT2!$B:$V,15,0))</f>
        <v>0</v>
      </c>
      <c r="M69" s="77">
        <f>IF(ISNA(VLOOKUP($B69,C_KX2!$B:$W,14,0)),0,VLOOKUP($B69,C_KX2!$B:$W,14,0))</f>
        <v>7</v>
      </c>
      <c r="N69" s="77">
        <f>IF(ISNA(VLOOKUP($B69,C_QT2!$B:$W,14,0)),0,VLOOKUP($B69,C_QT2!$B:$W,14,0))</f>
        <v>0</v>
      </c>
      <c r="O69" s="77"/>
      <c r="P69" s="77"/>
      <c r="Q69" s="77">
        <f>IF(ISNA(VLOOKUP($B69,T_KT!$B:$W,14,0)),0,VLOOKUP($B69,T_KT!$B:$W,14,0))</f>
        <v>0</v>
      </c>
      <c r="R69" s="77"/>
      <c r="S69" s="79"/>
      <c r="T69" s="189">
        <f t="shared" si="4"/>
        <v>34</v>
      </c>
      <c r="U69" s="190" t="s">
        <v>529</v>
      </c>
      <c r="V69" s="77" t="s">
        <v>412</v>
      </c>
      <c r="W69" s="77" t="s">
        <v>570</v>
      </c>
      <c r="X69" s="77">
        <f t="shared" si="3"/>
        <v>1</v>
      </c>
    </row>
    <row r="70" spans="1:24" ht="15" customHeight="1">
      <c r="A70" s="86">
        <v>9</v>
      </c>
      <c r="B70" s="154" t="s">
        <v>121</v>
      </c>
      <c r="C70" s="81" t="s">
        <v>126</v>
      </c>
      <c r="D70" s="178">
        <v>3</v>
      </c>
      <c r="E70" s="77"/>
      <c r="F70" s="77"/>
      <c r="G70" s="77"/>
      <c r="H70" s="77">
        <f>IF(ISNA(VLOOKUP($B70,C_X2!$B:$W,17,0)),0,VLOOKUP($B70,C_X2!$B:$W,17,0))</f>
        <v>30</v>
      </c>
      <c r="I70" s="77">
        <f>IF(ISNA(VLOOKUP($B70,C_CD2!$B:$V,12,0)),0,VLOOKUP($B70,C_CD2!$B:$V,12,0))</f>
        <v>3</v>
      </c>
      <c r="J70" s="77">
        <f>IF(ISNA(VLOOKUP($B70,C_CN2!$B:$W,11,0)),0,VLOOKUP($B70,C_CN2!$B:$W,11,0))</f>
        <v>0</v>
      </c>
      <c r="K70" s="77">
        <f>IF(ISNA(VLOOKUP($B70,C_HT2!$B:$W,10,0)),0,VLOOKUP($B70,C_HT2!$B:$W,10,0))</f>
        <v>0</v>
      </c>
      <c r="L70" s="77">
        <f>IF(ISNA(VLOOKUP($B70,C_KT2!$B:$V,15,0)),0,VLOOKUP($B70,C_KT2!$B:$V,15,0))</f>
        <v>0</v>
      </c>
      <c r="M70" s="77">
        <f>IF(ISNA(VLOOKUP($B70,C_KX2!$B:$W,14,0)),0,VLOOKUP($B70,C_KX2!$B:$W,14,0))</f>
        <v>0</v>
      </c>
      <c r="N70" s="77">
        <f>IF(ISNA(VLOOKUP($B70,C_QT2!$B:$W,14,0)),0,VLOOKUP($B70,C_QT2!$B:$W,14,0))</f>
        <v>0</v>
      </c>
      <c r="O70" s="77"/>
      <c r="P70" s="77"/>
      <c r="Q70" s="77"/>
      <c r="R70" s="77"/>
      <c r="S70" s="79"/>
      <c r="T70" s="189">
        <f t="shared" si="4"/>
        <v>33</v>
      </c>
      <c r="U70" s="190" t="s">
        <v>530</v>
      </c>
      <c r="V70" s="77" t="s">
        <v>412</v>
      </c>
      <c r="W70" s="77" t="s">
        <v>571</v>
      </c>
      <c r="X70" s="77">
        <f t="shared" si="3"/>
        <v>1</v>
      </c>
    </row>
    <row r="71" spans="1:24" ht="15" customHeight="1">
      <c r="A71" s="86">
        <v>10</v>
      </c>
      <c r="B71" s="158" t="s">
        <v>474</v>
      </c>
      <c r="C71" s="158" t="s">
        <v>145</v>
      </c>
      <c r="D71" s="179">
        <v>2</v>
      </c>
      <c r="E71" s="77"/>
      <c r="F71" s="77"/>
      <c r="G71" s="77"/>
      <c r="H71" s="77">
        <f>IF(ISNA(VLOOKUP($B71,C_X2!$B:$W,17,0)),0,VLOOKUP($B71,C_X2!$B:$W,17,0))</f>
        <v>27</v>
      </c>
      <c r="I71" s="77">
        <f>IF(ISNA(VLOOKUP($B71,C_CD2!$B:$V,12,0)),0,VLOOKUP($B71,C_CD2!$B:$V,12,0))</f>
        <v>0</v>
      </c>
      <c r="J71" s="77">
        <f>IF(ISNA(VLOOKUP($B71,C_CN2!$B:$W,11,0)),0,VLOOKUP($B71,C_CN2!$B:$W,11,0))</f>
        <v>2</v>
      </c>
      <c r="K71" s="77">
        <f>IF(ISNA(VLOOKUP($B71,C_HT2!$B:$W,10,0)),0,VLOOKUP($B71,C_HT2!$B:$W,10,0))</f>
        <v>0</v>
      </c>
      <c r="L71" s="77">
        <f>IF(ISNA(VLOOKUP($B71,C_KT2!$B:$V,15,0)),0,VLOOKUP($B71,C_KT2!$B:$V,15,0))</f>
        <v>0</v>
      </c>
      <c r="M71" s="77">
        <f>IF(ISNA(VLOOKUP($B71,C_KX2!$B:$W,14,0)),0,VLOOKUP($B71,C_KX2!$B:$W,14,0))</f>
        <v>0</v>
      </c>
      <c r="N71" s="77">
        <f>IF(ISNA(VLOOKUP($B71,C_QT2!$B:$W,14,0)),0,VLOOKUP($B71,C_QT2!$B:$W,14,0))</f>
        <v>0</v>
      </c>
      <c r="O71" s="77"/>
      <c r="P71" s="77"/>
      <c r="Q71" s="77"/>
      <c r="R71" s="77"/>
      <c r="S71" s="79"/>
      <c r="T71" s="189">
        <f t="shared" si="4"/>
        <v>29</v>
      </c>
      <c r="U71" s="190" t="s">
        <v>531</v>
      </c>
      <c r="V71" s="77" t="s">
        <v>412</v>
      </c>
      <c r="W71" s="77" t="s">
        <v>572</v>
      </c>
      <c r="X71" s="77">
        <f aca="true" t="shared" si="5" ref="X71:X102">COUNTIF($B:$B,B71)</f>
        <v>1</v>
      </c>
    </row>
    <row r="72" spans="1:24" ht="15" customHeight="1">
      <c r="A72" s="86">
        <v>12</v>
      </c>
      <c r="B72" s="158" t="s">
        <v>141</v>
      </c>
      <c r="C72" s="158" t="s">
        <v>95</v>
      </c>
      <c r="D72" s="179">
        <v>2</v>
      </c>
      <c r="E72" s="77"/>
      <c r="F72" s="77"/>
      <c r="G72" s="77"/>
      <c r="H72" s="77">
        <f>IF(ISNA(VLOOKUP($B72,C_X2!$B:$W,17,0)),0,VLOOKUP($B72,C_X2!$B:$W,17,0))</f>
        <v>23</v>
      </c>
      <c r="I72" s="77">
        <f>IF(ISNA(VLOOKUP($B72,C_CD2!$B:$V,12,0)),0,VLOOKUP($B72,C_CD2!$B:$V,12,0))</f>
        <v>1</v>
      </c>
      <c r="J72" s="77">
        <f>IF(ISNA(VLOOKUP($B72,C_CN2!$B:$W,11,0)),0,VLOOKUP($B72,C_CN2!$B:$W,11,0))</f>
        <v>0</v>
      </c>
      <c r="K72" s="77">
        <f>IF(ISNA(VLOOKUP($B72,C_HT2!$B:$W,10,0)),0,VLOOKUP($B72,C_HT2!$B:$W,10,0))</f>
        <v>0</v>
      </c>
      <c r="L72" s="77">
        <f>IF(ISNA(VLOOKUP($B72,C_KT2!$B:$V,15,0)),0,VLOOKUP($B72,C_KT2!$B:$V,15,0))</f>
        <v>0</v>
      </c>
      <c r="M72" s="77">
        <f>IF(ISNA(VLOOKUP($B72,C_KX2!$B:$W,14,0)),0,VLOOKUP($B72,C_KX2!$B:$W,14,0))</f>
        <v>0</v>
      </c>
      <c r="N72" s="77">
        <f>IF(ISNA(VLOOKUP($B72,C_QT2!$B:$W,14,0)),0,VLOOKUP($B72,C_QT2!$B:$W,14,0))</f>
        <v>0</v>
      </c>
      <c r="O72" s="77"/>
      <c r="P72" s="77"/>
      <c r="Q72" s="77"/>
      <c r="R72" s="77"/>
      <c r="S72" s="79"/>
      <c r="T72" s="189">
        <f aca="true" t="shared" si="6" ref="T72:T99">SUM(E72:S72)</f>
        <v>24</v>
      </c>
      <c r="U72" s="190" t="s">
        <v>532</v>
      </c>
      <c r="V72" s="77" t="s">
        <v>412</v>
      </c>
      <c r="W72" s="77" t="s">
        <v>550</v>
      </c>
      <c r="X72" s="77">
        <f t="shared" si="5"/>
        <v>1</v>
      </c>
    </row>
    <row r="73" spans="1:24" ht="15" customHeight="1">
      <c r="A73" s="86">
        <v>13</v>
      </c>
      <c r="B73" s="158" t="s">
        <v>131</v>
      </c>
      <c r="C73" s="158" t="s">
        <v>136</v>
      </c>
      <c r="D73" s="179">
        <v>3</v>
      </c>
      <c r="E73" s="77"/>
      <c r="F73" s="77"/>
      <c r="G73" s="77"/>
      <c r="H73" s="77">
        <f>IF(ISNA(VLOOKUP($B73,C_X2!$B:$W,17,0)),0,VLOOKUP($B73,C_X2!$B:$W,17,0))</f>
        <v>23</v>
      </c>
      <c r="I73" s="77">
        <f>IF(ISNA(VLOOKUP($B73,C_CD2!$B:$V,12,0)),0,VLOOKUP($B73,C_CD2!$B:$V,12,0))</f>
        <v>0</v>
      </c>
      <c r="J73" s="77">
        <f>IF(ISNA(VLOOKUP($B73,C_CN2!$B:$W,11,0)),0,VLOOKUP($B73,C_CN2!$B:$W,11,0))</f>
        <v>0</v>
      </c>
      <c r="K73" s="77">
        <f>IF(ISNA(VLOOKUP($B73,C_HT2!$B:$W,10,0)),0,VLOOKUP($B73,C_HT2!$B:$W,10,0))</f>
        <v>0</v>
      </c>
      <c r="L73" s="77">
        <f>IF(ISNA(VLOOKUP($B73,C_KT2!$B:$V,15,0)),0,VLOOKUP($B73,C_KT2!$B:$V,15,0))</f>
        <v>0</v>
      </c>
      <c r="M73" s="77">
        <f>IF(ISNA(VLOOKUP($B73,C_KX2!$B:$W,14,0)),0,VLOOKUP($B73,C_KX2!$B:$W,14,0))</f>
        <v>0</v>
      </c>
      <c r="N73" s="77">
        <f>IF(ISNA(VLOOKUP($B73,C_QT2!$B:$W,14,0)),0,VLOOKUP($B73,C_QT2!$B:$W,14,0))</f>
        <v>0</v>
      </c>
      <c r="O73" s="77"/>
      <c r="P73" s="77"/>
      <c r="Q73" s="77"/>
      <c r="R73" s="77"/>
      <c r="S73" s="79"/>
      <c r="T73" s="189">
        <f t="shared" si="6"/>
        <v>23</v>
      </c>
      <c r="U73" s="190" t="s">
        <v>533</v>
      </c>
      <c r="V73" s="77" t="s">
        <v>412</v>
      </c>
      <c r="W73" s="77" t="s">
        <v>573</v>
      </c>
      <c r="X73" s="77">
        <f t="shared" si="5"/>
        <v>1</v>
      </c>
    </row>
    <row r="74" spans="1:24" ht="15" customHeight="1">
      <c r="A74" s="86">
        <v>14</v>
      </c>
      <c r="B74" s="77" t="s">
        <v>124</v>
      </c>
      <c r="C74" s="77" t="s">
        <v>129</v>
      </c>
      <c r="D74" s="176">
        <v>4</v>
      </c>
      <c r="E74" s="77"/>
      <c r="F74" s="77"/>
      <c r="G74" s="77"/>
      <c r="H74" s="77">
        <f>IF(ISNA(VLOOKUP($B74,C_X2!$B:$W,17,0)),0,VLOOKUP($B74,C_X2!$B:$W,17,0))</f>
        <v>11</v>
      </c>
      <c r="I74" s="77">
        <f>IF(ISNA(VLOOKUP($B74,C_CD2!$B:$V,12,0)),0,VLOOKUP($B74,C_CD2!$B:$V,12,0))</f>
        <v>3</v>
      </c>
      <c r="J74" s="77">
        <f>IF(ISNA(VLOOKUP($B74,C_CN2!$B:$W,11,0)),0,VLOOKUP($B74,C_CN2!$B:$W,11,0))</f>
        <v>0</v>
      </c>
      <c r="K74" s="77">
        <f>IF(ISNA(VLOOKUP($B74,C_HT2!$B:$W,10,0)),0,VLOOKUP($B74,C_HT2!$B:$W,10,0))</f>
        <v>0</v>
      </c>
      <c r="L74" s="77">
        <f>IF(ISNA(VLOOKUP($B74,C_KT2!$B:$V,15,0)),0,VLOOKUP($B74,C_KT2!$B:$V,15,0))</f>
        <v>0</v>
      </c>
      <c r="M74" s="77">
        <f>IF(ISNA(VLOOKUP($B74,C_KX2!$B:$W,14,0)),0,VLOOKUP($B74,C_KX2!$B:$W,14,0))</f>
        <v>9</v>
      </c>
      <c r="N74" s="77">
        <f>IF(ISNA(VLOOKUP($B74,C_QT2!$B:$W,14,0)),0,VLOOKUP($B74,C_QT2!$B:$W,14,0))</f>
        <v>0</v>
      </c>
      <c r="O74" s="77"/>
      <c r="P74" s="77"/>
      <c r="Q74" s="77">
        <f>IF(ISNA(VLOOKUP($B74,T_KT!$B:$W,14,0)),0,VLOOKUP($B74,T_KT!$B:$W,14,0))</f>
        <v>0</v>
      </c>
      <c r="R74" s="77"/>
      <c r="S74" s="79"/>
      <c r="T74" s="189">
        <f t="shared" si="6"/>
        <v>23</v>
      </c>
      <c r="U74" s="190" t="s">
        <v>534</v>
      </c>
      <c r="V74" s="77" t="s">
        <v>412</v>
      </c>
      <c r="W74" s="77" t="s">
        <v>574</v>
      </c>
      <c r="X74" s="77">
        <f t="shared" si="5"/>
        <v>1</v>
      </c>
    </row>
    <row r="75" spans="1:24" ht="15" customHeight="1">
      <c r="A75" s="86">
        <v>4</v>
      </c>
      <c r="B75" s="77" t="s">
        <v>209</v>
      </c>
      <c r="C75" s="77" t="s">
        <v>211</v>
      </c>
      <c r="D75" s="176">
        <v>2</v>
      </c>
      <c r="E75" s="77"/>
      <c r="F75" s="77"/>
      <c r="G75" s="77"/>
      <c r="H75" s="77">
        <f>IF(ISNA(VLOOKUP($B75,C_X2!$B:$W,17,0)),0,VLOOKUP($B75,C_X2!$B:$W,17,0))</f>
        <v>0</v>
      </c>
      <c r="I75" s="77">
        <f>IF(ISNA(VLOOKUP($B75,C_CD2!$B:$V,12,0)),0,VLOOKUP($B75,C_CD2!$B:$V,12,0))</f>
        <v>0</v>
      </c>
      <c r="J75" s="77">
        <f>IF(ISNA(VLOOKUP($B75,C_CN2!$B:$W,11,0)),0,VLOOKUP($B75,C_CN2!$B:$W,11,0))</f>
        <v>0</v>
      </c>
      <c r="K75" s="77">
        <f>IF(ISNA(VLOOKUP($B75,C_HT2!$B:$W,10,0)),0,VLOOKUP($B75,C_HT2!$B:$W,10,0))</f>
        <v>0</v>
      </c>
      <c r="L75" s="77">
        <f>IF(ISNA(VLOOKUP($B75,C_KT2!$B:$V,15,0)),0,VLOOKUP($B75,C_KT2!$B:$V,15,0))</f>
        <v>53</v>
      </c>
      <c r="M75" s="77">
        <f>IF(ISNA(VLOOKUP($B75,C_KX2!$B:$W,14,0)),0,VLOOKUP($B75,C_KX2!$B:$W,14,0))</f>
        <v>0</v>
      </c>
      <c r="N75" s="77">
        <f>IF(ISNA(VLOOKUP($B75,C_QT2!$B:$W,14,0)),0,VLOOKUP($B75,C_QT2!$B:$W,14,0))</f>
        <v>0</v>
      </c>
      <c r="O75" s="77"/>
      <c r="P75" s="77"/>
      <c r="Q75" s="77">
        <f>IF(ISNA(VLOOKUP($B75,T_KT!$B:$W,14,0)),0,VLOOKUP($B75,T_KT!$B:$W,14,0))</f>
        <v>0</v>
      </c>
      <c r="R75" s="77"/>
      <c r="S75" s="79"/>
      <c r="T75" s="189">
        <f t="shared" si="6"/>
        <v>53</v>
      </c>
      <c r="U75" s="190" t="s">
        <v>535</v>
      </c>
      <c r="V75" s="77" t="s">
        <v>522</v>
      </c>
      <c r="W75" s="77" t="s">
        <v>575</v>
      </c>
      <c r="X75" s="77">
        <f t="shared" si="5"/>
        <v>1</v>
      </c>
    </row>
    <row r="76" spans="1:24" ht="15" customHeight="1">
      <c r="A76" s="86">
        <v>11</v>
      </c>
      <c r="B76" s="81" t="s">
        <v>202</v>
      </c>
      <c r="C76" s="81" t="s">
        <v>206</v>
      </c>
      <c r="D76" s="177">
        <v>2</v>
      </c>
      <c r="E76" s="77"/>
      <c r="F76" s="77"/>
      <c r="G76" s="77"/>
      <c r="H76" s="77">
        <f>IF(ISNA(VLOOKUP($B76,C_X2!$B:$W,17,0)),0,VLOOKUP($B76,C_X2!$B:$W,17,0))</f>
        <v>0</v>
      </c>
      <c r="I76" s="77">
        <f>IF(ISNA(VLOOKUP($B76,C_CD2!$B:$V,12,0)),0,VLOOKUP($B76,C_CD2!$B:$V,12,0))</f>
        <v>0</v>
      </c>
      <c r="J76" s="77">
        <f>IF(ISNA(VLOOKUP($B76,C_CN2!$B:$W,11,0)),0,VLOOKUP($B76,C_CN2!$B:$W,11,0))</f>
        <v>0</v>
      </c>
      <c r="K76" s="77">
        <f>IF(ISNA(VLOOKUP($B76,C_HT2!$B:$W,10,0)),0,VLOOKUP($B76,C_HT2!$B:$W,10,0))</f>
        <v>0</v>
      </c>
      <c r="L76" s="77">
        <f>IF(ISNA(VLOOKUP($B76,C_KT2!$B:$V,15,0)),0,VLOOKUP($B76,C_KT2!$B:$V,15,0))</f>
        <v>25</v>
      </c>
      <c r="M76" s="77">
        <f>IF(ISNA(VLOOKUP($B76,C_KX2!$B:$W,14,0)),0,VLOOKUP($B76,C_KX2!$B:$W,14,0))</f>
        <v>0</v>
      </c>
      <c r="N76" s="77">
        <f>IF(ISNA(VLOOKUP($B76,C_QT2!$B:$W,14,0)),0,VLOOKUP($B76,C_QT2!$B:$W,14,0))</f>
        <v>0</v>
      </c>
      <c r="O76" s="77"/>
      <c r="P76" s="77"/>
      <c r="Q76" s="77"/>
      <c r="R76" s="77"/>
      <c r="S76" s="79"/>
      <c r="T76" s="189">
        <f t="shared" si="6"/>
        <v>25</v>
      </c>
      <c r="U76" s="190" t="s">
        <v>536</v>
      </c>
      <c r="V76" s="77" t="s">
        <v>522</v>
      </c>
      <c r="W76" s="77" t="s">
        <v>576</v>
      </c>
      <c r="X76" s="77">
        <f t="shared" si="5"/>
        <v>1</v>
      </c>
    </row>
    <row r="77" spans="1:24" ht="15" customHeight="1">
      <c r="A77" s="86">
        <v>15</v>
      </c>
      <c r="B77" s="81" t="s">
        <v>208</v>
      </c>
      <c r="C77" s="154" t="s">
        <v>210</v>
      </c>
      <c r="D77" s="177">
        <v>3</v>
      </c>
      <c r="E77" s="77"/>
      <c r="F77" s="77"/>
      <c r="G77" s="77"/>
      <c r="H77" s="77">
        <f>IF(ISNA(VLOOKUP($B77,C_X2!$B:$W,17,0)),0,VLOOKUP($B77,C_X2!$B:$W,17,0))</f>
        <v>0</v>
      </c>
      <c r="I77" s="77">
        <f>IF(ISNA(VLOOKUP($B77,C_CD2!$B:$V,12,0)),0,VLOOKUP($B77,C_CD2!$B:$V,12,0))</f>
        <v>0</v>
      </c>
      <c r="J77" s="77">
        <f>IF(ISNA(VLOOKUP($B77,C_CN2!$B:$W,11,0)),0,VLOOKUP($B77,C_CN2!$B:$W,11,0))</f>
        <v>0</v>
      </c>
      <c r="K77" s="77">
        <f>IF(ISNA(VLOOKUP($B77,C_HT2!$B:$W,10,0)),0,VLOOKUP($B77,C_HT2!$B:$W,10,0))</f>
        <v>0</v>
      </c>
      <c r="L77" s="77">
        <f>IF(ISNA(VLOOKUP($B77,C_KT2!$B:$V,15,0)),0,VLOOKUP($B77,C_KT2!$B:$V,15,0))</f>
        <v>14</v>
      </c>
      <c r="M77" s="77">
        <f>IF(ISNA(VLOOKUP($B77,C_KX2!$B:$W,14,0)),0,VLOOKUP($B77,C_KX2!$B:$W,14,0))</f>
        <v>0</v>
      </c>
      <c r="N77" s="77">
        <f>IF(ISNA(VLOOKUP($B77,C_QT2!$B:$W,14,0)),0,VLOOKUP($B77,C_QT2!$B:$W,14,0))</f>
        <v>0</v>
      </c>
      <c r="O77" s="77"/>
      <c r="P77" s="77"/>
      <c r="Q77" s="77"/>
      <c r="R77" s="77"/>
      <c r="S77" s="79"/>
      <c r="T77" s="189">
        <f t="shared" si="6"/>
        <v>14</v>
      </c>
      <c r="U77" s="190" t="s">
        <v>537</v>
      </c>
      <c r="V77" s="77" t="s">
        <v>522</v>
      </c>
      <c r="W77" s="77" t="s">
        <v>577</v>
      </c>
      <c r="X77" s="77">
        <f t="shared" si="5"/>
        <v>1</v>
      </c>
    </row>
    <row r="78" spans="1:24" ht="15" customHeight="1">
      <c r="A78" s="86">
        <v>16</v>
      </c>
      <c r="B78" s="81" t="s">
        <v>193</v>
      </c>
      <c r="C78" s="154" t="s">
        <v>197</v>
      </c>
      <c r="D78" s="177">
        <v>2</v>
      </c>
      <c r="E78" s="77"/>
      <c r="F78" s="77"/>
      <c r="G78" s="77"/>
      <c r="H78" s="77">
        <f>IF(ISNA(VLOOKUP($B78,C_X2!$B:$W,17,0)),0,VLOOKUP($B78,C_X2!$B:$W,17,0))</f>
        <v>0</v>
      </c>
      <c r="I78" s="77">
        <f>IF(ISNA(VLOOKUP($B78,C_CD2!$B:$V,12,0)),0,VLOOKUP($B78,C_CD2!$B:$V,12,0))</f>
        <v>0</v>
      </c>
      <c r="J78" s="77">
        <f>IF(ISNA(VLOOKUP($B78,C_CN2!$B:$W,11,0)),0,VLOOKUP($B78,C_CN2!$B:$W,11,0))</f>
        <v>0</v>
      </c>
      <c r="K78" s="77">
        <f>IF(ISNA(VLOOKUP($B78,C_HT2!$B:$W,10,0)),0,VLOOKUP($B78,C_HT2!$B:$W,10,0))</f>
        <v>0</v>
      </c>
      <c r="L78" s="77">
        <f>IF(ISNA(VLOOKUP($B78,C_KT2!$B:$V,15,0)),0,VLOOKUP($B78,C_KT2!$B:$V,15,0))</f>
        <v>3</v>
      </c>
      <c r="M78" s="77">
        <f>IF(ISNA(VLOOKUP($B78,C_KX2!$B:$W,14,0)),0,VLOOKUP($B78,C_KX2!$B:$W,14,0))</f>
        <v>0</v>
      </c>
      <c r="N78" s="77">
        <f>IF(ISNA(VLOOKUP($B78,C_QT2!$B:$W,14,0)),0,VLOOKUP($B78,C_QT2!$B:$W,14,0))</f>
        <v>11</v>
      </c>
      <c r="O78" s="77"/>
      <c r="P78" s="77"/>
      <c r="Q78" s="77"/>
      <c r="R78" s="77"/>
      <c r="S78" s="79"/>
      <c r="T78" s="189">
        <f t="shared" si="6"/>
        <v>14</v>
      </c>
      <c r="U78" s="190" t="s">
        <v>538</v>
      </c>
      <c r="V78" s="77" t="s">
        <v>522</v>
      </c>
      <c r="W78" s="77" t="s">
        <v>578</v>
      </c>
      <c r="X78" s="77">
        <f t="shared" si="5"/>
        <v>1</v>
      </c>
    </row>
    <row r="79" spans="1:24" ht="15" customHeight="1">
      <c r="A79" s="86">
        <v>17</v>
      </c>
      <c r="B79" s="77" t="s">
        <v>115</v>
      </c>
      <c r="C79" s="77" t="s">
        <v>120</v>
      </c>
      <c r="D79" s="176">
        <v>5</v>
      </c>
      <c r="E79" s="77"/>
      <c r="F79" s="77"/>
      <c r="G79" s="77"/>
      <c r="H79" s="77">
        <f>IF(ISNA(VLOOKUP($B79,C_X2!$B:$W,17,0)),0,VLOOKUP($B79,C_X2!$B:$W,17,0))</f>
        <v>6</v>
      </c>
      <c r="I79" s="77">
        <f>IF(ISNA(VLOOKUP($B79,C_CD2!$B:$V,12,0)),0,VLOOKUP($B79,C_CD2!$B:$V,12,0))</f>
        <v>2</v>
      </c>
      <c r="J79" s="77">
        <f>IF(ISNA(VLOOKUP($B79,C_CN2!$B:$W,11,0)),0,VLOOKUP($B79,C_CN2!$B:$W,11,0))</f>
        <v>2</v>
      </c>
      <c r="K79" s="77">
        <f>IF(ISNA(VLOOKUP($B79,C_HT2!$B:$W,10,0)),0,VLOOKUP($B79,C_HT2!$B:$W,10,0))</f>
        <v>0</v>
      </c>
      <c r="L79" s="77">
        <f>IF(ISNA(VLOOKUP($B79,C_KT2!$B:$V,15,0)),0,VLOOKUP($B79,C_KT2!$B:$V,15,0))</f>
        <v>0</v>
      </c>
      <c r="M79" s="77">
        <f>IF(ISNA(VLOOKUP($B79,C_KX2!$B:$W,14,0)),0,VLOOKUP($B79,C_KX2!$B:$W,14,0))</f>
        <v>0</v>
      </c>
      <c r="N79" s="77">
        <f>IF(ISNA(VLOOKUP($B79,C_QT2!$B:$W,14,0)),0,VLOOKUP($B79,C_QT2!$B:$W,14,0))</f>
        <v>3</v>
      </c>
      <c r="O79" s="77"/>
      <c r="P79" s="77"/>
      <c r="Q79" s="77">
        <f>IF(ISNA(VLOOKUP($B79,T_KT!$B:$W,14,0)),0,VLOOKUP($B79,T_KT!$B:$W,14,0))</f>
        <v>0</v>
      </c>
      <c r="R79" s="77"/>
      <c r="S79" s="79"/>
      <c r="T79" s="189">
        <f t="shared" si="6"/>
        <v>13</v>
      </c>
      <c r="U79" s="190"/>
      <c r="V79" s="77" t="s">
        <v>509</v>
      </c>
      <c r="W79" s="77"/>
      <c r="X79" s="77">
        <f t="shared" si="5"/>
        <v>1</v>
      </c>
    </row>
    <row r="80" spans="1:24" ht="15" customHeight="1">
      <c r="A80" s="86">
        <v>18</v>
      </c>
      <c r="B80" s="158" t="s">
        <v>375</v>
      </c>
      <c r="C80" s="158" t="s">
        <v>75</v>
      </c>
      <c r="D80" s="179">
        <v>2</v>
      </c>
      <c r="E80" s="77"/>
      <c r="F80" s="77"/>
      <c r="G80" s="77"/>
      <c r="H80" s="77">
        <f>IF(ISNA(VLOOKUP($B80,C_X2!$B:$W,17,0)),0,VLOOKUP($B80,C_X2!$B:$W,17,0))</f>
        <v>5</v>
      </c>
      <c r="I80" s="77">
        <f>IF(ISNA(VLOOKUP($B80,C_CD2!$B:$V,12,0)),0,VLOOKUP($B80,C_CD2!$B:$V,12,0))</f>
        <v>3</v>
      </c>
      <c r="J80" s="77">
        <f>IF(ISNA(VLOOKUP($B80,C_CN2!$B:$W,11,0)),0,VLOOKUP($B80,C_CN2!$B:$W,11,0))</f>
        <v>0</v>
      </c>
      <c r="K80" s="77">
        <f>IF(ISNA(VLOOKUP($B80,C_HT2!$B:$W,10,0)),0,VLOOKUP($B80,C_HT2!$B:$W,10,0))</f>
        <v>0</v>
      </c>
      <c r="L80" s="77">
        <f>IF(ISNA(VLOOKUP($B80,C_KT2!$B:$V,15,0)),0,VLOOKUP($B80,C_KT2!$B:$V,15,0))</f>
        <v>0</v>
      </c>
      <c r="M80" s="77">
        <f>IF(ISNA(VLOOKUP($B80,C_KX2!$B:$W,14,0)),0,VLOOKUP($B80,C_KX2!$B:$W,14,0))</f>
        <v>5</v>
      </c>
      <c r="N80" s="77">
        <f>IF(ISNA(VLOOKUP($B80,C_QT2!$B:$W,14,0)),0,VLOOKUP($B80,C_QT2!$B:$W,14,0))</f>
        <v>0</v>
      </c>
      <c r="O80" s="77"/>
      <c r="P80" s="77"/>
      <c r="Q80" s="77"/>
      <c r="R80" s="77"/>
      <c r="S80" s="79"/>
      <c r="T80" s="189">
        <f t="shared" si="6"/>
        <v>13</v>
      </c>
      <c r="U80" s="190"/>
      <c r="V80" s="77" t="s">
        <v>509</v>
      </c>
      <c r="W80" s="77"/>
      <c r="X80" s="77">
        <f t="shared" si="5"/>
        <v>1</v>
      </c>
    </row>
    <row r="81" spans="1:24" ht="15" customHeight="1">
      <c r="A81" s="86">
        <v>19</v>
      </c>
      <c r="B81" s="81" t="s">
        <v>125</v>
      </c>
      <c r="C81" s="81" t="s">
        <v>111</v>
      </c>
      <c r="D81" s="177">
        <v>2</v>
      </c>
      <c r="E81" s="77"/>
      <c r="F81" s="77"/>
      <c r="G81" s="77"/>
      <c r="H81" s="77">
        <f>IF(ISNA(VLOOKUP($B81,C_X2!$B:$W,17,0)),0,VLOOKUP($B81,C_X2!$B:$W,17,0))</f>
        <v>7</v>
      </c>
      <c r="I81" s="77">
        <f>IF(ISNA(VLOOKUP($B81,C_CD2!$B:$V,12,0)),0,VLOOKUP($B81,C_CD2!$B:$V,12,0))</f>
        <v>1</v>
      </c>
      <c r="J81" s="77">
        <f>IF(ISNA(VLOOKUP($B81,C_CN2!$B:$W,11,0)),0,VLOOKUP($B81,C_CN2!$B:$W,11,0))</f>
        <v>0</v>
      </c>
      <c r="K81" s="77">
        <f>IF(ISNA(VLOOKUP($B81,C_HT2!$B:$W,10,0)),0,VLOOKUP($B81,C_HT2!$B:$W,10,0))</f>
        <v>0</v>
      </c>
      <c r="L81" s="77">
        <f>IF(ISNA(VLOOKUP($B81,C_KT2!$B:$V,15,0)),0,VLOOKUP($B81,C_KT2!$B:$V,15,0))</f>
        <v>0</v>
      </c>
      <c r="M81" s="77">
        <f>IF(ISNA(VLOOKUP($B81,C_KX2!$B:$W,14,0)),0,VLOOKUP($B81,C_KX2!$B:$W,14,0))</f>
        <v>4</v>
      </c>
      <c r="N81" s="77">
        <f>IF(ISNA(VLOOKUP($B81,C_QT2!$B:$W,14,0)),0,VLOOKUP($B81,C_QT2!$B:$W,14,0))</f>
        <v>0</v>
      </c>
      <c r="O81" s="77"/>
      <c r="P81" s="77"/>
      <c r="Q81" s="77">
        <f>IF(ISNA(VLOOKUP($B81,T_KT!$B:$W,14,0)),0,VLOOKUP($B81,T_KT!$B:$W,14,0))</f>
        <v>0</v>
      </c>
      <c r="R81" s="77"/>
      <c r="S81" s="79"/>
      <c r="T81" s="189">
        <f t="shared" si="6"/>
        <v>12</v>
      </c>
      <c r="U81" s="190"/>
      <c r="V81" s="77" t="s">
        <v>509</v>
      </c>
      <c r="W81" s="80"/>
      <c r="X81" s="77">
        <f t="shared" si="5"/>
        <v>1</v>
      </c>
    </row>
    <row r="82" spans="1:24" ht="15" customHeight="1">
      <c r="A82" s="86">
        <v>20</v>
      </c>
      <c r="B82" s="81" t="s">
        <v>112</v>
      </c>
      <c r="C82" s="81" t="s">
        <v>116</v>
      </c>
      <c r="D82" s="177">
        <v>3</v>
      </c>
      <c r="E82" s="77"/>
      <c r="F82" s="77"/>
      <c r="G82" s="77"/>
      <c r="H82" s="77">
        <f>IF(ISNA(VLOOKUP($B82,C_X2!$B:$W,17,0)),0,VLOOKUP($B82,C_X2!$B:$W,17,0))</f>
        <v>5</v>
      </c>
      <c r="I82" s="77">
        <f>IF(ISNA(VLOOKUP($B82,C_CD2!$B:$V,12,0)),0,VLOOKUP($B82,C_CD2!$B:$V,12,0))</f>
        <v>3</v>
      </c>
      <c r="J82" s="77">
        <f>IF(ISNA(VLOOKUP($B82,C_CN2!$B:$W,11,0)),0,VLOOKUP($B82,C_CN2!$B:$W,11,0))</f>
        <v>0</v>
      </c>
      <c r="K82" s="77">
        <f>IF(ISNA(VLOOKUP($B82,C_HT2!$B:$W,10,0)),0,VLOOKUP($B82,C_HT2!$B:$W,10,0))</f>
        <v>0</v>
      </c>
      <c r="L82" s="77">
        <f>IF(ISNA(VLOOKUP($B82,C_KT2!$B:$V,15,0)),0,VLOOKUP($B82,C_KT2!$B:$V,15,0))</f>
        <v>3</v>
      </c>
      <c r="M82" s="77">
        <f>IF(ISNA(VLOOKUP($B82,C_KX2!$B:$W,14,0)),0,VLOOKUP($B82,C_KX2!$B:$W,14,0))</f>
        <v>0</v>
      </c>
      <c r="N82" s="77">
        <f>IF(ISNA(VLOOKUP($B82,C_QT2!$B:$W,14,0)),0,VLOOKUP($B82,C_QT2!$B:$W,14,0))</f>
        <v>1</v>
      </c>
      <c r="O82" s="77"/>
      <c r="P82" s="77"/>
      <c r="Q82" s="77"/>
      <c r="R82" s="77"/>
      <c r="S82" s="79"/>
      <c r="T82" s="189">
        <f t="shared" si="6"/>
        <v>12</v>
      </c>
      <c r="U82" s="190"/>
      <c r="V82" s="77" t="s">
        <v>509</v>
      </c>
      <c r="W82" s="77"/>
      <c r="X82" s="77">
        <f t="shared" si="5"/>
        <v>1</v>
      </c>
    </row>
    <row r="83" spans="1:24" ht="15" customHeight="1">
      <c r="A83" s="86">
        <v>21</v>
      </c>
      <c r="B83" s="77" t="s">
        <v>113</v>
      </c>
      <c r="C83" s="77" t="s">
        <v>79</v>
      </c>
      <c r="D83" s="176">
        <v>2</v>
      </c>
      <c r="E83" s="77"/>
      <c r="F83" s="77"/>
      <c r="G83" s="77"/>
      <c r="H83" s="77">
        <f>IF(ISNA(VLOOKUP($B83,C_X2!$B:$W,17,0)),0,VLOOKUP($B83,C_X2!$B:$W,17,0))</f>
        <v>9</v>
      </c>
      <c r="I83" s="77">
        <f>IF(ISNA(VLOOKUP($B83,C_CD2!$B:$V,12,0)),0,VLOOKUP($B83,C_CD2!$B:$V,12,0))</f>
        <v>1</v>
      </c>
      <c r="J83" s="77">
        <f>IF(ISNA(VLOOKUP($B83,C_CN2!$B:$W,11,0)),0,VLOOKUP($B83,C_CN2!$B:$W,11,0))</f>
        <v>0</v>
      </c>
      <c r="K83" s="77">
        <f>IF(ISNA(VLOOKUP($B83,C_HT2!$B:$W,10,0)),0,VLOOKUP($B83,C_HT2!$B:$W,10,0))</f>
        <v>0</v>
      </c>
      <c r="L83" s="77">
        <f>IF(ISNA(VLOOKUP($B83,C_KT2!$B:$V,15,0)),0,VLOOKUP($B83,C_KT2!$B:$V,15,0))</f>
        <v>0</v>
      </c>
      <c r="M83" s="77">
        <f>IF(ISNA(VLOOKUP($B83,C_KX2!$B:$W,14,0)),0,VLOOKUP($B83,C_KX2!$B:$W,14,0))</f>
        <v>0</v>
      </c>
      <c r="N83" s="77">
        <f>IF(ISNA(VLOOKUP($B83,C_QT2!$B:$W,14,0)),0,VLOOKUP($B83,C_QT2!$B:$W,14,0))</f>
        <v>0</v>
      </c>
      <c r="O83" s="77"/>
      <c r="P83" s="77"/>
      <c r="Q83" s="77">
        <f>IF(ISNA(VLOOKUP($B83,T_KT!$B:$W,14,0)),0,VLOOKUP($B83,T_KT!$B:$W,14,0))</f>
        <v>0</v>
      </c>
      <c r="R83" s="77"/>
      <c r="S83" s="79"/>
      <c r="T83" s="189">
        <f t="shared" si="6"/>
        <v>10</v>
      </c>
      <c r="U83" s="190"/>
      <c r="V83" s="77" t="s">
        <v>509</v>
      </c>
      <c r="W83" s="80"/>
      <c r="X83" s="77">
        <f t="shared" si="5"/>
        <v>1</v>
      </c>
    </row>
    <row r="84" spans="1:24" ht="15" customHeight="1">
      <c r="A84" s="86">
        <v>22</v>
      </c>
      <c r="B84" s="81" t="s">
        <v>194</v>
      </c>
      <c r="C84" s="154" t="s">
        <v>198</v>
      </c>
      <c r="D84" s="177">
        <v>2</v>
      </c>
      <c r="E84" s="77"/>
      <c r="F84" s="77"/>
      <c r="G84" s="77"/>
      <c r="H84" s="77">
        <f>IF(ISNA(VLOOKUP($B84,C_X2!$B:$W,17,0)),0,VLOOKUP($B84,C_X2!$B:$W,17,0))</f>
        <v>0</v>
      </c>
      <c r="I84" s="77">
        <f>IF(ISNA(VLOOKUP($B84,C_CD2!$B:$V,12,0)),0,VLOOKUP($B84,C_CD2!$B:$V,12,0))</f>
        <v>0</v>
      </c>
      <c r="J84" s="77">
        <f>IF(ISNA(VLOOKUP($B84,C_CN2!$B:$W,11,0)),0,VLOOKUP($B84,C_CN2!$B:$W,11,0))</f>
        <v>0</v>
      </c>
      <c r="K84" s="77">
        <f>IF(ISNA(VLOOKUP($B84,C_HT2!$B:$W,10,0)),0,VLOOKUP($B84,C_HT2!$B:$W,10,0))</f>
        <v>0</v>
      </c>
      <c r="L84" s="77">
        <f>IF(ISNA(VLOOKUP($B84,C_KT2!$B:$V,15,0)),0,VLOOKUP($B84,C_KT2!$B:$V,15,0))</f>
        <v>2</v>
      </c>
      <c r="M84" s="77">
        <f>IF(ISNA(VLOOKUP($B84,C_KX2!$B:$W,14,0)),0,VLOOKUP($B84,C_KX2!$B:$W,14,0))</f>
        <v>0</v>
      </c>
      <c r="N84" s="77">
        <f>IF(ISNA(VLOOKUP($B84,C_QT2!$B:$W,14,0)),0,VLOOKUP($B84,C_QT2!$B:$W,14,0))</f>
        <v>5</v>
      </c>
      <c r="O84" s="77"/>
      <c r="P84" s="77"/>
      <c r="Q84" s="77"/>
      <c r="R84" s="77"/>
      <c r="S84" s="79"/>
      <c r="T84" s="189">
        <f t="shared" si="6"/>
        <v>7</v>
      </c>
      <c r="U84" s="190"/>
      <c r="V84" s="77" t="s">
        <v>509</v>
      </c>
      <c r="W84" s="77"/>
      <c r="X84" s="77">
        <f t="shared" si="5"/>
        <v>1</v>
      </c>
    </row>
    <row r="85" spans="1:24" ht="15" customHeight="1">
      <c r="A85" s="86">
        <v>23</v>
      </c>
      <c r="B85" s="77" t="s">
        <v>162</v>
      </c>
      <c r="C85" s="77" t="s">
        <v>167</v>
      </c>
      <c r="D85" s="176">
        <v>3</v>
      </c>
      <c r="E85" s="77"/>
      <c r="F85" s="77"/>
      <c r="G85" s="77"/>
      <c r="H85" s="77">
        <f>IF(ISNA(VLOOKUP($B85,C_X2!$B:$W,17,0)),0,VLOOKUP($B85,C_X2!$B:$W,17,0))</f>
        <v>6</v>
      </c>
      <c r="I85" s="77">
        <f>IF(ISNA(VLOOKUP($B85,C_CD2!$B:$V,12,0)),0,VLOOKUP($B85,C_CD2!$B:$V,12,0))</f>
        <v>0</v>
      </c>
      <c r="J85" s="77">
        <f>IF(ISNA(VLOOKUP($B85,C_CN2!$B:$W,11,0)),0,VLOOKUP($B85,C_CN2!$B:$W,11,0))</f>
        <v>0</v>
      </c>
      <c r="K85" s="77">
        <f>IF(ISNA(VLOOKUP($B85,C_HT2!$B:$W,10,0)),0,VLOOKUP($B85,C_HT2!$B:$W,10,0))</f>
        <v>0</v>
      </c>
      <c r="L85" s="77">
        <f>IF(ISNA(VLOOKUP($B85,C_KT2!$B:$V,15,0)),0,VLOOKUP($B85,C_KT2!$B:$V,15,0))</f>
        <v>0</v>
      </c>
      <c r="M85" s="77">
        <f>IF(ISNA(VLOOKUP($B85,C_KX2!$B:$W,14,0)),0,VLOOKUP($B85,C_KX2!$B:$W,14,0))</f>
        <v>0</v>
      </c>
      <c r="N85" s="77">
        <f>IF(ISNA(VLOOKUP($B85,C_QT2!$B:$W,14,0)),0,VLOOKUP($B85,C_QT2!$B:$W,14,0))</f>
        <v>0</v>
      </c>
      <c r="O85" s="77"/>
      <c r="P85" s="77"/>
      <c r="Q85" s="77">
        <f>IF(ISNA(VLOOKUP($B85,T_KT!$B:$W,14,0)),0,VLOOKUP($B85,T_KT!$B:$W,14,0))</f>
        <v>0</v>
      </c>
      <c r="R85" s="77"/>
      <c r="S85" s="79"/>
      <c r="T85" s="189">
        <f t="shared" si="6"/>
        <v>6</v>
      </c>
      <c r="U85" s="190"/>
      <c r="V85" s="77" t="s">
        <v>509</v>
      </c>
      <c r="W85" s="77"/>
      <c r="X85" s="77">
        <f t="shared" si="5"/>
        <v>1</v>
      </c>
    </row>
    <row r="86" spans="1:24" ht="15" customHeight="1">
      <c r="A86" s="86">
        <v>24</v>
      </c>
      <c r="B86" s="77" t="s">
        <v>164</v>
      </c>
      <c r="C86" s="77" t="s">
        <v>169</v>
      </c>
      <c r="D86" s="176">
        <v>2</v>
      </c>
      <c r="E86" s="77"/>
      <c r="F86" s="77"/>
      <c r="G86" s="77"/>
      <c r="H86" s="77">
        <f>IF(ISNA(VLOOKUP($B86,C_X2!$B:$W,17,0)),0,VLOOKUP($B86,C_X2!$B:$W,17,0))</f>
        <v>6</v>
      </c>
      <c r="I86" s="77">
        <f>IF(ISNA(VLOOKUP($B86,C_CD2!$B:$V,12,0)),0,VLOOKUP($B86,C_CD2!$B:$V,12,0))</f>
        <v>0</v>
      </c>
      <c r="J86" s="77">
        <f>IF(ISNA(VLOOKUP($B86,C_CN2!$B:$W,11,0)),0,VLOOKUP($B86,C_CN2!$B:$W,11,0))</f>
        <v>0</v>
      </c>
      <c r="K86" s="77">
        <f>IF(ISNA(VLOOKUP($B86,C_HT2!$B:$W,10,0)),0,VLOOKUP($B86,C_HT2!$B:$W,10,0))</f>
        <v>0</v>
      </c>
      <c r="L86" s="77">
        <f>IF(ISNA(VLOOKUP($B86,C_KT2!$B:$V,15,0)),0,VLOOKUP($B86,C_KT2!$B:$V,15,0))</f>
        <v>0</v>
      </c>
      <c r="M86" s="77">
        <f>IF(ISNA(VLOOKUP($B86,C_KX2!$B:$W,14,0)),0,VLOOKUP($B86,C_KX2!$B:$W,14,0))</f>
        <v>0</v>
      </c>
      <c r="N86" s="77">
        <f>IF(ISNA(VLOOKUP($B86,C_QT2!$B:$W,14,0)),0,VLOOKUP($B86,C_QT2!$B:$W,14,0))</f>
        <v>0</v>
      </c>
      <c r="O86" s="77"/>
      <c r="P86" s="77"/>
      <c r="Q86" s="77">
        <f>IF(ISNA(VLOOKUP($B86,T_KT!$B:$W,14,0)),0,VLOOKUP($B86,T_KT!$B:$W,14,0))</f>
        <v>0</v>
      </c>
      <c r="R86" s="77"/>
      <c r="S86" s="79"/>
      <c r="T86" s="189">
        <f t="shared" si="6"/>
        <v>6</v>
      </c>
      <c r="U86" s="190"/>
      <c r="V86" s="77" t="s">
        <v>509</v>
      </c>
      <c r="W86" s="77"/>
      <c r="X86" s="77">
        <f t="shared" si="5"/>
        <v>1</v>
      </c>
    </row>
    <row r="87" spans="1:24" ht="15" customHeight="1">
      <c r="A87" s="86">
        <v>25</v>
      </c>
      <c r="B87" s="77" t="s">
        <v>411</v>
      </c>
      <c r="C87" s="77" t="s">
        <v>511</v>
      </c>
      <c r="D87" s="176">
        <v>2</v>
      </c>
      <c r="E87" s="77"/>
      <c r="F87" s="77"/>
      <c r="G87" s="77"/>
      <c r="H87" s="77">
        <f>IF(ISNA(VLOOKUP($B87,C_X2!$B:$W,17,0)),0,VLOOKUP($B87,C_X2!$B:$W,17,0))</f>
        <v>6</v>
      </c>
      <c r="I87" s="77">
        <f>IF(ISNA(VLOOKUP($B87,C_CD2!$B:$V,12,0)),0,VLOOKUP($B87,C_CD2!$B:$V,12,0))</f>
        <v>0</v>
      </c>
      <c r="J87" s="77">
        <f>IF(ISNA(VLOOKUP($B87,C_CN2!$B:$W,11,0)),0,VLOOKUP($B87,C_CN2!$B:$W,11,0))</f>
        <v>0</v>
      </c>
      <c r="K87" s="77">
        <f>IF(ISNA(VLOOKUP($B87,C_HT2!$B:$W,10,0)),0,VLOOKUP($B87,C_HT2!$B:$W,10,0))</f>
        <v>0</v>
      </c>
      <c r="L87" s="77">
        <f>IF(ISNA(VLOOKUP($B87,C_KT2!$B:$V,15,0)),0,VLOOKUP($B87,C_KT2!$B:$V,15,0))</f>
        <v>0</v>
      </c>
      <c r="M87" s="77">
        <f>IF(ISNA(VLOOKUP($B87,C_KX2!$B:$W,14,0)),0,VLOOKUP($B87,C_KX2!$B:$W,14,0))</f>
        <v>0</v>
      </c>
      <c r="N87" s="77">
        <f>IF(ISNA(VLOOKUP($B87,C_QT2!$B:$W,14,0)),0,VLOOKUP($B87,C_QT2!$B:$W,14,0))</f>
        <v>0</v>
      </c>
      <c r="O87" s="77"/>
      <c r="P87" s="77"/>
      <c r="Q87" s="77">
        <f>IF(ISNA(VLOOKUP($B87,T_KT!$B:$W,14,0)),0,VLOOKUP($B87,T_KT!$B:$W,14,0))</f>
        <v>0</v>
      </c>
      <c r="R87" s="77"/>
      <c r="S87" s="79"/>
      <c r="T87" s="189">
        <f t="shared" si="6"/>
        <v>6</v>
      </c>
      <c r="U87" s="190"/>
      <c r="V87" s="77" t="s">
        <v>509</v>
      </c>
      <c r="W87" s="77"/>
      <c r="X87" s="77">
        <f t="shared" si="5"/>
        <v>1</v>
      </c>
    </row>
    <row r="88" spans="1:24" ht="15" customHeight="1">
      <c r="A88" s="86">
        <v>26</v>
      </c>
      <c r="B88" s="158" t="s">
        <v>203</v>
      </c>
      <c r="C88" s="158" t="s">
        <v>207</v>
      </c>
      <c r="D88" s="179">
        <v>3</v>
      </c>
      <c r="E88" s="77"/>
      <c r="F88" s="77"/>
      <c r="G88" s="77"/>
      <c r="H88" s="77">
        <f>IF(ISNA(VLOOKUP($B88,C_X2!$B:$W,17,0)),0,VLOOKUP($B88,C_X2!$B:$W,17,0))</f>
        <v>0</v>
      </c>
      <c r="I88" s="77">
        <f>IF(ISNA(VLOOKUP($B88,C_CD2!$B:$V,12,0)),0,VLOOKUP($B88,C_CD2!$B:$V,12,0))</f>
        <v>0</v>
      </c>
      <c r="J88" s="77">
        <f>IF(ISNA(VLOOKUP($B88,C_CN2!$B:$W,11,0)),0,VLOOKUP($B88,C_CN2!$B:$W,11,0))</f>
        <v>0</v>
      </c>
      <c r="K88" s="77">
        <f>IF(ISNA(VLOOKUP($B88,C_HT2!$B:$W,10,0)),0,VLOOKUP($B88,C_HT2!$B:$W,10,0))</f>
        <v>0</v>
      </c>
      <c r="L88" s="77">
        <f>IF(ISNA(VLOOKUP($B88,C_KT2!$B:$V,15,0)),0,VLOOKUP($B88,C_KT2!$B:$V,15,0))</f>
        <v>6</v>
      </c>
      <c r="M88" s="77">
        <f>IF(ISNA(VLOOKUP($B88,C_KX2!$B:$W,14,0)),0,VLOOKUP($B88,C_KX2!$B:$W,14,0))</f>
        <v>0</v>
      </c>
      <c r="N88" s="77">
        <f>IF(ISNA(VLOOKUP($B88,C_QT2!$B:$W,14,0)),0,VLOOKUP($B88,C_QT2!$B:$W,14,0))</f>
        <v>0</v>
      </c>
      <c r="O88" s="77"/>
      <c r="P88" s="77"/>
      <c r="Q88" s="77"/>
      <c r="R88" s="77"/>
      <c r="S88" s="79"/>
      <c r="T88" s="189">
        <f t="shared" si="6"/>
        <v>6</v>
      </c>
      <c r="U88" s="190"/>
      <c r="V88" s="77" t="s">
        <v>509</v>
      </c>
      <c r="W88" s="77"/>
      <c r="X88" s="77">
        <f t="shared" si="5"/>
        <v>1</v>
      </c>
    </row>
    <row r="89" spans="1:24" ht="15" customHeight="1">
      <c r="A89" s="86">
        <v>27</v>
      </c>
      <c r="B89" s="158" t="s">
        <v>214</v>
      </c>
      <c r="C89" s="158" t="s">
        <v>215</v>
      </c>
      <c r="D89" s="179">
        <v>2</v>
      </c>
      <c r="E89" s="77"/>
      <c r="F89" s="77"/>
      <c r="G89" s="77"/>
      <c r="H89" s="77">
        <f>IF(ISNA(VLOOKUP($B89,C_X2!$B:$W,17,0)),0,VLOOKUP($B89,C_X2!$B:$W,17,0))</f>
        <v>0</v>
      </c>
      <c r="I89" s="77">
        <f>IF(ISNA(VLOOKUP($B89,C_CD2!$B:$V,12,0)),0,VLOOKUP($B89,C_CD2!$B:$V,12,0))</f>
        <v>0</v>
      </c>
      <c r="J89" s="77">
        <f>IF(ISNA(VLOOKUP($B89,C_CN2!$B:$W,11,0)),0,VLOOKUP($B89,C_CN2!$B:$W,11,0))</f>
        <v>0</v>
      </c>
      <c r="K89" s="77">
        <f>IF(ISNA(VLOOKUP($B89,C_HT2!$B:$W,10,0)),0,VLOOKUP($B89,C_HT2!$B:$W,10,0))</f>
        <v>0</v>
      </c>
      <c r="L89" s="77">
        <f>IF(ISNA(VLOOKUP($B89,C_KT2!$B:$V,15,0)),0,VLOOKUP($B89,C_KT2!$B:$V,15,0))</f>
        <v>6</v>
      </c>
      <c r="M89" s="77">
        <f>IF(ISNA(VLOOKUP($B89,C_KX2!$B:$W,14,0)),0,VLOOKUP($B89,C_KX2!$B:$W,14,0))</f>
        <v>0</v>
      </c>
      <c r="N89" s="77">
        <f>IF(ISNA(VLOOKUP($B89,C_QT2!$B:$W,14,0)),0,VLOOKUP($B89,C_QT2!$B:$W,14,0))</f>
        <v>0</v>
      </c>
      <c r="O89" s="77"/>
      <c r="P89" s="77"/>
      <c r="Q89" s="77"/>
      <c r="R89" s="77"/>
      <c r="S89" s="79"/>
      <c r="T89" s="189">
        <f t="shared" si="6"/>
        <v>6</v>
      </c>
      <c r="U89" s="190"/>
      <c r="V89" s="77" t="s">
        <v>509</v>
      </c>
      <c r="W89" s="77"/>
      <c r="X89" s="77">
        <f t="shared" si="5"/>
        <v>1</v>
      </c>
    </row>
    <row r="90" spans="1:24" ht="15" customHeight="1">
      <c r="A90" s="86">
        <v>28</v>
      </c>
      <c r="B90" s="81" t="s">
        <v>427</v>
      </c>
      <c r="C90" s="81" t="s">
        <v>74</v>
      </c>
      <c r="D90" s="177">
        <v>2</v>
      </c>
      <c r="E90" s="77"/>
      <c r="F90" s="77"/>
      <c r="G90" s="77"/>
      <c r="H90" s="77">
        <f>IF(ISNA(VLOOKUP($B90,C_X2!$B:$W,17,0)),0,VLOOKUP($B90,C_X2!$B:$W,17,0))</f>
        <v>2</v>
      </c>
      <c r="I90" s="77">
        <f>IF(ISNA(VLOOKUP($B90,C_CD2!$B:$V,12,0)),0,VLOOKUP($B90,C_CD2!$B:$V,12,0))</f>
        <v>0</v>
      </c>
      <c r="J90" s="77">
        <f>IF(ISNA(VLOOKUP($B90,C_CN2!$B:$W,11,0)),0,VLOOKUP($B90,C_CN2!$B:$W,11,0))</f>
        <v>0</v>
      </c>
      <c r="K90" s="77">
        <f>IF(ISNA(VLOOKUP($B90,C_HT2!$B:$W,10,0)),0,VLOOKUP($B90,C_HT2!$B:$W,10,0))</f>
        <v>3</v>
      </c>
      <c r="L90" s="77">
        <f>IF(ISNA(VLOOKUP($B90,C_KT2!$B:$V,15,0)),0,VLOOKUP($B90,C_KT2!$B:$V,15,0))</f>
        <v>0</v>
      </c>
      <c r="M90" s="77">
        <f>IF(ISNA(VLOOKUP($B90,C_KX2!$B:$W,14,0)),0,VLOOKUP($B90,C_KX2!$B:$W,14,0))</f>
        <v>0</v>
      </c>
      <c r="N90" s="77">
        <f>IF(ISNA(VLOOKUP($B90,C_QT2!$B:$W,14,0)),0,VLOOKUP($B90,C_QT2!$B:$W,14,0))</f>
        <v>0</v>
      </c>
      <c r="O90" s="77"/>
      <c r="P90" s="77"/>
      <c r="Q90" s="77">
        <f>IF(ISNA(VLOOKUP($B90,T_KT!$B:$W,14,0)),0,VLOOKUP($B90,T_KT!$B:$W,14,0))</f>
        <v>0</v>
      </c>
      <c r="R90" s="77"/>
      <c r="S90" s="79"/>
      <c r="T90" s="189">
        <f t="shared" si="6"/>
        <v>5</v>
      </c>
      <c r="U90" s="190"/>
      <c r="V90" s="77" t="s">
        <v>509</v>
      </c>
      <c r="W90" s="77"/>
      <c r="X90" s="77">
        <f t="shared" si="5"/>
        <v>1</v>
      </c>
    </row>
    <row r="91" spans="1:24" ht="15" customHeight="1">
      <c r="A91" s="86">
        <v>29</v>
      </c>
      <c r="B91" s="77" t="s">
        <v>178</v>
      </c>
      <c r="C91" s="77" t="s">
        <v>179</v>
      </c>
      <c r="D91" s="176">
        <v>3</v>
      </c>
      <c r="E91" s="77"/>
      <c r="F91" s="77"/>
      <c r="G91" s="77"/>
      <c r="H91" s="77">
        <f>IF(ISNA(VLOOKUP($B91,C_X2!$B:$W,17,0)),0,VLOOKUP($B91,C_X2!$B:$W,17,0))</f>
        <v>0</v>
      </c>
      <c r="I91" s="77">
        <f>IF(ISNA(VLOOKUP($B91,C_CD2!$B:$V,12,0)),0,VLOOKUP($B91,C_CD2!$B:$V,12,0))</f>
        <v>5</v>
      </c>
      <c r="J91" s="77">
        <f>IF(ISNA(VLOOKUP($B91,C_CN2!$B:$W,11,0)),0,VLOOKUP($B91,C_CN2!$B:$W,11,0))</f>
        <v>0</v>
      </c>
      <c r="K91" s="77">
        <f>IF(ISNA(VLOOKUP($B91,C_HT2!$B:$W,10,0)),0,VLOOKUP($B91,C_HT2!$B:$W,10,0))</f>
        <v>0</v>
      </c>
      <c r="L91" s="77">
        <f>IF(ISNA(VLOOKUP($B91,C_KT2!$B:$V,15,0)),0,VLOOKUP($B91,C_KT2!$B:$V,15,0))</f>
        <v>0</v>
      </c>
      <c r="M91" s="77">
        <f>IF(ISNA(VLOOKUP($B91,C_KX2!$B:$W,14,0)),0,VLOOKUP($B91,C_KX2!$B:$W,14,0))</f>
        <v>0</v>
      </c>
      <c r="N91" s="77">
        <f>IF(ISNA(VLOOKUP($B91,C_QT2!$B:$W,14,0)),0,VLOOKUP($B91,C_QT2!$B:$W,14,0))</f>
        <v>0</v>
      </c>
      <c r="O91" s="77"/>
      <c r="P91" s="77"/>
      <c r="Q91" s="77">
        <f>IF(ISNA(VLOOKUP($B91,T_KT!$B:$W,14,0)),0,VLOOKUP($B91,T_KT!$B:$W,14,0))</f>
        <v>0</v>
      </c>
      <c r="R91" s="77"/>
      <c r="S91" s="79"/>
      <c r="T91" s="189">
        <f t="shared" si="6"/>
        <v>5</v>
      </c>
      <c r="U91" s="190"/>
      <c r="V91" s="77" t="s">
        <v>509</v>
      </c>
      <c r="W91" s="77"/>
      <c r="X91" s="77">
        <f t="shared" si="5"/>
        <v>1</v>
      </c>
    </row>
    <row r="92" spans="1:24" ht="15" customHeight="1">
      <c r="A92" s="86">
        <v>30</v>
      </c>
      <c r="B92" s="81" t="s">
        <v>181</v>
      </c>
      <c r="C92" s="81" t="s">
        <v>182</v>
      </c>
      <c r="D92" s="177">
        <v>3</v>
      </c>
      <c r="E92" s="77"/>
      <c r="F92" s="77"/>
      <c r="G92" s="77"/>
      <c r="H92" s="77">
        <f>IF(ISNA(VLOOKUP($B92,C_X2!$B:$W,17,0)),0,VLOOKUP($B92,C_X2!$B:$W,17,0))</f>
        <v>0</v>
      </c>
      <c r="I92" s="77">
        <f>IF(ISNA(VLOOKUP($B92,C_CD2!$B:$V,12,0)),0,VLOOKUP($B92,C_CD2!$B:$V,12,0))</f>
        <v>5</v>
      </c>
      <c r="J92" s="77">
        <f>IF(ISNA(VLOOKUP($B92,C_CN2!$B:$W,11,0)),0,VLOOKUP($B92,C_CN2!$B:$W,11,0))</f>
        <v>0</v>
      </c>
      <c r="K92" s="77">
        <f>IF(ISNA(VLOOKUP($B92,C_HT2!$B:$W,10,0)),0,VLOOKUP($B92,C_HT2!$B:$W,10,0))</f>
        <v>0</v>
      </c>
      <c r="L92" s="77">
        <f>IF(ISNA(VLOOKUP($B92,C_KT2!$B:$V,15,0)),0,VLOOKUP($B92,C_KT2!$B:$V,15,0))</f>
        <v>0</v>
      </c>
      <c r="M92" s="77">
        <f>IF(ISNA(VLOOKUP($B92,C_KX2!$B:$W,14,0)),0,VLOOKUP($B92,C_KX2!$B:$W,14,0))</f>
        <v>0</v>
      </c>
      <c r="N92" s="77">
        <f>IF(ISNA(VLOOKUP($B92,C_QT2!$B:$W,14,0)),0,VLOOKUP($B92,C_QT2!$B:$W,14,0))</f>
        <v>0</v>
      </c>
      <c r="O92" s="77"/>
      <c r="P92" s="77"/>
      <c r="Q92" s="77"/>
      <c r="R92" s="77"/>
      <c r="S92" s="79"/>
      <c r="T92" s="189">
        <f t="shared" si="6"/>
        <v>5</v>
      </c>
      <c r="U92" s="190"/>
      <c r="V92" s="77" t="s">
        <v>509</v>
      </c>
      <c r="W92" s="77"/>
      <c r="X92" s="77">
        <f t="shared" si="5"/>
        <v>1</v>
      </c>
    </row>
    <row r="93" spans="1:24" ht="15" customHeight="1">
      <c r="A93" s="86">
        <v>31</v>
      </c>
      <c r="B93" s="81" t="s">
        <v>184</v>
      </c>
      <c r="C93" s="81" t="s">
        <v>137</v>
      </c>
      <c r="D93" s="177">
        <v>2</v>
      </c>
      <c r="E93" s="77"/>
      <c r="F93" s="77"/>
      <c r="G93" s="77"/>
      <c r="H93" s="77">
        <f>IF(ISNA(VLOOKUP($B93,C_X2!$B:$W,17,0)),0,VLOOKUP($B93,C_X2!$B:$W,17,0))</f>
        <v>0</v>
      </c>
      <c r="I93" s="77">
        <f>IF(ISNA(VLOOKUP($B93,C_CD2!$B:$V,12,0)),0,VLOOKUP($B93,C_CD2!$B:$V,12,0))</f>
        <v>0</v>
      </c>
      <c r="J93" s="77">
        <f>IF(ISNA(VLOOKUP($B93,C_CN2!$B:$W,11,0)),0,VLOOKUP($B93,C_CN2!$B:$W,11,0))</f>
        <v>0</v>
      </c>
      <c r="K93" s="77">
        <f>IF(ISNA(VLOOKUP($B93,C_HT2!$B:$W,10,0)),0,VLOOKUP($B93,C_HT2!$B:$W,10,0))</f>
        <v>1</v>
      </c>
      <c r="L93" s="77">
        <f>IF(ISNA(VLOOKUP($B93,C_KT2!$B:$V,15,0)),0,VLOOKUP($B93,C_KT2!$B:$V,15,0))</f>
        <v>0</v>
      </c>
      <c r="M93" s="77">
        <f>IF(ISNA(VLOOKUP($B93,C_KX2!$B:$W,14,0)),0,VLOOKUP($B93,C_KX2!$B:$W,14,0))</f>
        <v>4</v>
      </c>
      <c r="N93" s="77">
        <f>IF(ISNA(VLOOKUP($B93,C_QT2!$B:$W,14,0)),0,VLOOKUP($B93,C_QT2!$B:$W,14,0))</f>
        <v>0</v>
      </c>
      <c r="O93" s="77"/>
      <c r="P93" s="77"/>
      <c r="Q93" s="77"/>
      <c r="R93" s="77"/>
      <c r="S93" s="79"/>
      <c r="T93" s="189">
        <f t="shared" si="6"/>
        <v>5</v>
      </c>
      <c r="U93" s="190"/>
      <c r="V93" s="77" t="s">
        <v>509</v>
      </c>
      <c r="W93" s="77"/>
      <c r="X93" s="77">
        <f t="shared" si="5"/>
        <v>1</v>
      </c>
    </row>
    <row r="94" spans="1:24" ht="15" customHeight="1">
      <c r="A94" s="86">
        <v>32</v>
      </c>
      <c r="B94" s="77" t="s">
        <v>201</v>
      </c>
      <c r="C94" s="77" t="s">
        <v>205</v>
      </c>
      <c r="D94" s="176">
        <v>2</v>
      </c>
      <c r="E94" s="77"/>
      <c r="F94" s="77"/>
      <c r="G94" s="77"/>
      <c r="H94" s="77">
        <f>IF(ISNA(VLOOKUP($B94,C_X2!$B:$W,17,0)),0,VLOOKUP($B94,C_X2!$B:$W,17,0))</f>
        <v>0</v>
      </c>
      <c r="I94" s="77">
        <f>IF(ISNA(VLOOKUP($B94,C_CD2!$B:$V,12,0)),0,VLOOKUP($B94,C_CD2!$B:$V,12,0))</f>
        <v>0</v>
      </c>
      <c r="J94" s="77">
        <f>IF(ISNA(VLOOKUP($B94,C_CN2!$B:$W,11,0)),0,VLOOKUP($B94,C_CN2!$B:$W,11,0))</f>
        <v>0</v>
      </c>
      <c r="K94" s="77">
        <f>IF(ISNA(VLOOKUP($B94,C_HT2!$B:$W,10,0)),0,VLOOKUP($B94,C_HT2!$B:$W,10,0))</f>
        <v>0</v>
      </c>
      <c r="L94" s="77">
        <f>IF(ISNA(VLOOKUP($B94,C_KT2!$B:$V,15,0)),0,VLOOKUP($B94,C_KT2!$B:$V,15,0))</f>
        <v>5</v>
      </c>
      <c r="M94" s="77">
        <f>IF(ISNA(VLOOKUP($B94,C_KX2!$B:$W,14,0)),0,VLOOKUP($B94,C_KX2!$B:$W,14,0))</f>
        <v>0</v>
      </c>
      <c r="N94" s="77">
        <f>IF(ISNA(VLOOKUP($B94,C_QT2!$B:$W,14,0)),0,VLOOKUP($B94,C_QT2!$B:$W,14,0))</f>
        <v>0</v>
      </c>
      <c r="O94" s="77"/>
      <c r="P94" s="77"/>
      <c r="Q94" s="77">
        <f>IF(ISNA(VLOOKUP($B94,T_KT!$B:$W,14,0)),0,VLOOKUP($B94,T_KT!$B:$W,14,0))</f>
        <v>0</v>
      </c>
      <c r="R94" s="77"/>
      <c r="S94" s="79"/>
      <c r="T94" s="189">
        <f t="shared" si="6"/>
        <v>5</v>
      </c>
      <c r="U94" s="190"/>
      <c r="V94" s="77" t="s">
        <v>509</v>
      </c>
      <c r="W94" s="77"/>
      <c r="X94" s="77">
        <f t="shared" si="5"/>
        <v>1</v>
      </c>
    </row>
    <row r="95" spans="1:24" ht="15" customHeight="1">
      <c r="A95" s="86">
        <v>33</v>
      </c>
      <c r="B95" s="81" t="s">
        <v>130</v>
      </c>
      <c r="C95" s="81" t="s">
        <v>81</v>
      </c>
      <c r="D95" s="177">
        <v>2</v>
      </c>
      <c r="E95" s="77"/>
      <c r="F95" s="77"/>
      <c r="G95" s="77"/>
      <c r="H95" s="77">
        <f>IF(ISNA(VLOOKUP($B95,C_X2!$B:$W,17,0)),0,VLOOKUP($B95,C_X2!$B:$W,17,0))</f>
        <v>3</v>
      </c>
      <c r="I95" s="77">
        <f>IF(ISNA(VLOOKUP($B95,C_CD2!$B:$V,12,0)),0,VLOOKUP($B95,C_CD2!$B:$V,12,0))</f>
        <v>0</v>
      </c>
      <c r="J95" s="77">
        <f>IF(ISNA(VLOOKUP($B95,C_CN2!$B:$W,11,0)),0,VLOOKUP($B95,C_CN2!$B:$W,11,0))</f>
        <v>1</v>
      </c>
      <c r="K95" s="77">
        <f>IF(ISNA(VLOOKUP($B95,C_HT2!$B:$W,10,0)),0,VLOOKUP($B95,C_HT2!$B:$W,10,0))</f>
        <v>0</v>
      </c>
      <c r="L95" s="77">
        <f>IF(ISNA(VLOOKUP($B95,C_KT2!$B:$V,15,0)),0,VLOOKUP($B95,C_KT2!$B:$V,15,0))</f>
        <v>0</v>
      </c>
      <c r="M95" s="77">
        <f>IF(ISNA(VLOOKUP($B95,C_KX2!$B:$W,14,0)),0,VLOOKUP($B95,C_KX2!$B:$W,14,0))</f>
        <v>0</v>
      </c>
      <c r="N95" s="77">
        <f>IF(ISNA(VLOOKUP($B95,C_QT2!$B:$W,14,0)),0,VLOOKUP($B95,C_QT2!$B:$W,14,0))</f>
        <v>0</v>
      </c>
      <c r="O95" s="77"/>
      <c r="P95" s="77"/>
      <c r="Q95" s="77"/>
      <c r="R95" s="77"/>
      <c r="S95" s="79"/>
      <c r="T95" s="189">
        <f t="shared" si="6"/>
        <v>4</v>
      </c>
      <c r="U95" s="190"/>
      <c r="V95" s="77" t="s">
        <v>509</v>
      </c>
      <c r="W95" s="77"/>
      <c r="X95" s="77">
        <f t="shared" si="5"/>
        <v>1</v>
      </c>
    </row>
    <row r="96" spans="1:24" ht="15" customHeight="1">
      <c r="A96" s="86">
        <v>34</v>
      </c>
      <c r="B96" s="81" t="s">
        <v>142</v>
      </c>
      <c r="C96" s="158" t="s">
        <v>146</v>
      </c>
      <c r="D96" s="179">
        <v>3</v>
      </c>
      <c r="E96" s="77"/>
      <c r="F96" s="77"/>
      <c r="G96" s="77"/>
      <c r="H96" s="77">
        <f>IF(ISNA(VLOOKUP($B96,C_X2!$B:$W,17,0)),0,VLOOKUP($B96,C_X2!$B:$W,17,0))</f>
        <v>3</v>
      </c>
      <c r="I96" s="77">
        <f>IF(ISNA(VLOOKUP($B96,C_CD2!$B:$V,12,0)),0,VLOOKUP($B96,C_CD2!$B:$V,12,0))</f>
        <v>0</v>
      </c>
      <c r="J96" s="77">
        <f>IF(ISNA(VLOOKUP($B96,C_CN2!$B:$W,11,0)),0,VLOOKUP($B96,C_CN2!$B:$W,11,0))</f>
        <v>0</v>
      </c>
      <c r="K96" s="77">
        <f>IF(ISNA(VLOOKUP($B96,C_HT2!$B:$W,10,0)),0,VLOOKUP($B96,C_HT2!$B:$W,10,0))</f>
        <v>1</v>
      </c>
      <c r="L96" s="77">
        <f>IF(ISNA(VLOOKUP($B96,C_KT2!$B:$V,15,0)),0,VLOOKUP($B96,C_KT2!$B:$V,15,0))</f>
        <v>0</v>
      </c>
      <c r="M96" s="77">
        <f>IF(ISNA(VLOOKUP($B96,C_KX2!$B:$W,14,0)),0,VLOOKUP($B96,C_KX2!$B:$W,14,0))</f>
        <v>0</v>
      </c>
      <c r="N96" s="77">
        <f>IF(ISNA(VLOOKUP($B96,C_QT2!$B:$W,14,0)),0,VLOOKUP($B96,C_QT2!$B:$W,14,0))</f>
        <v>0</v>
      </c>
      <c r="O96" s="77"/>
      <c r="P96" s="77"/>
      <c r="Q96" s="77"/>
      <c r="R96" s="77"/>
      <c r="S96" s="79"/>
      <c r="T96" s="189">
        <f t="shared" si="6"/>
        <v>4</v>
      </c>
      <c r="U96" s="190"/>
      <c r="V96" s="77" t="s">
        <v>509</v>
      </c>
      <c r="W96" s="80"/>
      <c r="X96" s="77">
        <f t="shared" si="5"/>
        <v>1</v>
      </c>
    </row>
    <row r="97" spans="1:24" ht="15" customHeight="1">
      <c r="A97" s="86">
        <v>35</v>
      </c>
      <c r="B97" s="77" t="s">
        <v>149</v>
      </c>
      <c r="C97" s="77" t="s">
        <v>154</v>
      </c>
      <c r="D97" s="176">
        <v>3</v>
      </c>
      <c r="E97" s="77"/>
      <c r="F97" s="77"/>
      <c r="G97" s="77"/>
      <c r="H97" s="77">
        <f>IF(ISNA(VLOOKUP($B97,C_X2!$B:$W,17,0)),0,VLOOKUP($B97,C_X2!$B:$W,17,0))</f>
        <v>2</v>
      </c>
      <c r="I97" s="77">
        <f>IF(ISNA(VLOOKUP($B97,C_CD2!$B:$V,12,0)),0,VLOOKUP($B97,C_CD2!$B:$V,12,0))</f>
        <v>0</v>
      </c>
      <c r="J97" s="77">
        <f>IF(ISNA(VLOOKUP($B97,C_CN2!$B:$W,11,0)),0,VLOOKUP($B97,C_CN2!$B:$W,11,0))</f>
        <v>2</v>
      </c>
      <c r="K97" s="77">
        <f>IF(ISNA(VLOOKUP($B97,C_HT2!$B:$W,10,0)),0,VLOOKUP($B97,C_HT2!$B:$W,10,0))</f>
        <v>0</v>
      </c>
      <c r="L97" s="77">
        <f>IF(ISNA(VLOOKUP($B97,C_KT2!$B:$V,15,0)),0,VLOOKUP($B97,C_KT2!$B:$V,15,0))</f>
        <v>0</v>
      </c>
      <c r="M97" s="77">
        <f>IF(ISNA(VLOOKUP($B97,C_KX2!$B:$W,14,0)),0,VLOOKUP($B97,C_KX2!$B:$W,14,0))</f>
        <v>0</v>
      </c>
      <c r="N97" s="77">
        <f>IF(ISNA(VLOOKUP($B97,C_QT2!$B:$W,14,0)),0,VLOOKUP($B97,C_QT2!$B:$W,14,0))</f>
        <v>0</v>
      </c>
      <c r="O97" s="77"/>
      <c r="P97" s="77"/>
      <c r="Q97" s="77">
        <f>IF(ISNA(VLOOKUP($B97,T_KT!$B:$W,14,0)),0,VLOOKUP($B97,T_KT!$B:$W,14,0))</f>
        <v>0</v>
      </c>
      <c r="R97" s="77"/>
      <c r="S97" s="79"/>
      <c r="T97" s="189">
        <f t="shared" si="6"/>
        <v>4</v>
      </c>
      <c r="U97" s="190"/>
      <c r="V97" s="77" t="s">
        <v>509</v>
      </c>
      <c r="W97" s="80"/>
      <c r="X97" s="77">
        <f t="shared" si="5"/>
        <v>1</v>
      </c>
    </row>
    <row r="98" spans="1:24" ht="15" customHeight="1">
      <c r="A98" s="86">
        <v>36</v>
      </c>
      <c r="B98" s="81" t="s">
        <v>133</v>
      </c>
      <c r="C98" s="154" t="s">
        <v>74</v>
      </c>
      <c r="D98" s="177">
        <v>3</v>
      </c>
      <c r="E98" s="77"/>
      <c r="F98" s="77"/>
      <c r="G98" s="77"/>
      <c r="H98" s="77">
        <f>IF(ISNA(VLOOKUP($B98,C_X2!$B:$W,17,0)),0,VLOOKUP($B98,C_X2!$B:$W,17,0))</f>
        <v>0</v>
      </c>
      <c r="I98" s="77">
        <f>IF(ISNA(VLOOKUP($B98,C_CD2!$B:$V,12,0)),0,VLOOKUP($B98,C_CD2!$B:$V,12,0))</f>
        <v>3</v>
      </c>
      <c r="J98" s="77">
        <f>IF(ISNA(VLOOKUP($B98,C_CN2!$B:$W,11,0)),0,VLOOKUP($B98,C_CN2!$B:$W,11,0))</f>
        <v>0</v>
      </c>
      <c r="K98" s="77">
        <f>IF(ISNA(VLOOKUP($B98,C_HT2!$B:$W,10,0)),0,VLOOKUP($B98,C_HT2!$B:$W,10,0))</f>
        <v>0</v>
      </c>
      <c r="L98" s="77">
        <f>IF(ISNA(VLOOKUP($B98,C_KT2!$B:$V,15,0)),0,VLOOKUP($B98,C_KT2!$B:$V,15,0))</f>
        <v>0</v>
      </c>
      <c r="M98" s="77">
        <f>IF(ISNA(VLOOKUP($B98,C_KX2!$B:$W,14,0)),0,VLOOKUP($B98,C_KX2!$B:$W,14,0))</f>
        <v>0</v>
      </c>
      <c r="N98" s="77">
        <f>IF(ISNA(VLOOKUP($B98,C_QT2!$B:$W,14,0)),0,VLOOKUP($B98,C_QT2!$B:$W,14,0))</f>
        <v>1</v>
      </c>
      <c r="O98" s="77"/>
      <c r="P98" s="77"/>
      <c r="Q98" s="77"/>
      <c r="R98" s="77"/>
      <c r="S98" s="79"/>
      <c r="T98" s="189">
        <f t="shared" si="6"/>
        <v>4</v>
      </c>
      <c r="U98" s="190"/>
      <c r="V98" s="77" t="s">
        <v>509</v>
      </c>
      <c r="W98" s="80"/>
      <c r="X98" s="77">
        <f t="shared" si="5"/>
        <v>1</v>
      </c>
    </row>
    <row r="99" spans="1:24" ht="15" customHeight="1">
      <c r="A99" s="86">
        <v>37</v>
      </c>
      <c r="B99" s="77" t="s">
        <v>187</v>
      </c>
      <c r="C99" s="77" t="s">
        <v>189</v>
      </c>
      <c r="D99" s="176">
        <v>2</v>
      </c>
      <c r="E99" s="77"/>
      <c r="F99" s="77"/>
      <c r="G99" s="77"/>
      <c r="H99" s="77">
        <f>IF(ISNA(VLOOKUP($B99,C_X2!$B:$W,17,0)),0,VLOOKUP($B99,C_X2!$B:$W,17,0))</f>
        <v>0</v>
      </c>
      <c r="I99" s="77">
        <f>IF(ISNA(VLOOKUP($B99,C_CD2!$B:$V,12,0)),0,VLOOKUP($B99,C_CD2!$B:$V,12,0))</f>
        <v>0</v>
      </c>
      <c r="J99" s="77">
        <f>IF(ISNA(VLOOKUP($B99,C_CN2!$B:$W,11,0)),0,VLOOKUP($B99,C_CN2!$B:$W,11,0))</f>
        <v>4</v>
      </c>
      <c r="K99" s="77">
        <f>IF(ISNA(VLOOKUP($B99,C_HT2!$B:$W,10,0)),0,VLOOKUP($B99,C_HT2!$B:$W,10,0))</f>
        <v>0</v>
      </c>
      <c r="L99" s="77">
        <f>IF(ISNA(VLOOKUP($B99,C_KT2!$B:$V,15,0)),0,VLOOKUP($B99,C_KT2!$B:$V,15,0))</f>
        <v>0</v>
      </c>
      <c r="M99" s="77">
        <f>IF(ISNA(VLOOKUP($B99,C_KX2!$B:$W,14,0)),0,VLOOKUP($B99,C_KX2!$B:$W,14,0))</f>
        <v>0</v>
      </c>
      <c r="N99" s="77">
        <f>IF(ISNA(VLOOKUP($B99,C_QT2!$B:$W,14,0)),0,VLOOKUP($B99,C_QT2!$B:$W,14,0))</f>
        <v>0</v>
      </c>
      <c r="O99" s="77"/>
      <c r="P99" s="77"/>
      <c r="Q99" s="77">
        <f>IF(ISNA(VLOOKUP($B99,T_KT!$B:$W,14,0)),0,VLOOKUP($B99,T_KT!$B:$W,14,0))</f>
        <v>0</v>
      </c>
      <c r="R99" s="77"/>
      <c r="S99" s="79"/>
      <c r="T99" s="189">
        <f t="shared" si="6"/>
        <v>4</v>
      </c>
      <c r="U99" s="190"/>
      <c r="V99" s="77" t="s">
        <v>509</v>
      </c>
      <c r="W99" s="80"/>
      <c r="X99" s="77">
        <f t="shared" si="5"/>
        <v>1</v>
      </c>
    </row>
    <row r="100" spans="1:24" ht="15" customHeight="1">
      <c r="A100" s="86">
        <v>38</v>
      </c>
      <c r="B100" s="77" t="s">
        <v>114</v>
      </c>
      <c r="C100" s="77" t="s">
        <v>119</v>
      </c>
      <c r="D100" s="176">
        <v>2</v>
      </c>
      <c r="E100" s="77"/>
      <c r="F100" s="77"/>
      <c r="G100" s="77"/>
      <c r="H100" s="77">
        <f>IF(ISNA(VLOOKUP($B100,C_X2!$B:$W,17,0)),0,VLOOKUP($B100,C_X2!$B:$W,17,0))</f>
        <v>0</v>
      </c>
      <c r="I100" s="77">
        <f>IF(ISNA(VLOOKUP($B100,C_CD2!$B:$V,12,0)),0,VLOOKUP($B100,C_CD2!$B:$V,12,0))</f>
        <v>0</v>
      </c>
      <c r="J100" s="77">
        <f>IF(ISNA(VLOOKUP($B100,C_CN2!$B:$W,11,0)),0,VLOOKUP($B100,C_CN2!$B:$W,11,0))</f>
        <v>0</v>
      </c>
      <c r="K100" s="77">
        <f>IF(ISNA(VLOOKUP($B100,C_HT2!$B:$W,10,0)),0,VLOOKUP($B100,C_HT2!$B:$W,10,0))</f>
        <v>0</v>
      </c>
      <c r="L100" s="77">
        <f>IF(ISNA(VLOOKUP($B100,C_KT2!$B:$V,15,0)),0,VLOOKUP($B100,C_KT2!$B:$V,15,0))</f>
        <v>0</v>
      </c>
      <c r="M100" s="77">
        <f>IF(ISNA(VLOOKUP($B100,C_KX2!$B:$W,14,0)),0,VLOOKUP($B100,C_KX2!$B:$W,14,0))</f>
        <v>0</v>
      </c>
      <c r="N100" s="77">
        <f>IF(ISNA(VLOOKUP($B100,C_QT2!$B:$W,14,0)),0,VLOOKUP($B100,C_QT2!$B:$W,14,0))</f>
        <v>2</v>
      </c>
      <c r="O100" s="77"/>
      <c r="P100" s="77"/>
      <c r="Q100" s="77">
        <f>IF(ISNA(VLOOKUP($B100,T_KT!$B:$W,14,0)),0,VLOOKUP($B100,T_KT!$B:$W,14,0))</f>
        <v>0</v>
      </c>
      <c r="R100" s="79">
        <f>C_TH!$M$9</f>
        <v>2</v>
      </c>
      <c r="S100" s="79"/>
      <c r="T100" s="189">
        <f>SUM(E100:R100)</f>
        <v>4</v>
      </c>
      <c r="U100" s="190"/>
      <c r="V100" s="77" t="s">
        <v>509</v>
      </c>
      <c r="W100" s="80"/>
      <c r="X100" s="77">
        <f t="shared" si="5"/>
        <v>1</v>
      </c>
    </row>
    <row r="101" spans="1:24" ht="15" customHeight="1">
      <c r="A101" s="86">
        <v>39</v>
      </c>
      <c r="B101" s="81" t="s">
        <v>196</v>
      </c>
      <c r="C101" s="154" t="s">
        <v>200</v>
      </c>
      <c r="D101" s="177">
        <v>2</v>
      </c>
      <c r="E101" s="77"/>
      <c r="F101" s="77"/>
      <c r="G101" s="77"/>
      <c r="H101" s="77">
        <f>IF(ISNA(VLOOKUP($B101,C_X2!$B:$W,17,0)),0,VLOOKUP($B101,C_X2!$B:$W,17,0))</f>
        <v>0</v>
      </c>
      <c r="I101" s="77">
        <f>IF(ISNA(VLOOKUP($B101,C_CD2!$B:$V,12,0)),0,VLOOKUP($B101,C_CD2!$B:$V,12,0))</f>
        <v>0</v>
      </c>
      <c r="J101" s="77">
        <f>IF(ISNA(VLOOKUP($B101,C_CN2!$B:$W,11,0)),0,VLOOKUP($B101,C_CN2!$B:$W,11,0))</f>
        <v>0</v>
      </c>
      <c r="K101" s="77">
        <f>IF(ISNA(VLOOKUP($B101,C_HT2!$B:$W,10,0)),0,VLOOKUP($B101,C_HT2!$B:$W,10,0))</f>
        <v>0</v>
      </c>
      <c r="L101" s="77">
        <f>IF(ISNA(VLOOKUP($B101,C_KT2!$B:$V,15,0)),0,VLOOKUP($B101,C_KT2!$B:$V,15,0))</f>
        <v>0</v>
      </c>
      <c r="M101" s="77">
        <f>IF(ISNA(VLOOKUP($B101,C_KX2!$B:$W,14,0)),0,VLOOKUP($B101,C_KX2!$B:$W,14,0))</f>
        <v>0</v>
      </c>
      <c r="N101" s="77">
        <f>IF(ISNA(VLOOKUP($B101,C_QT2!$B:$W,14,0)),0,VLOOKUP($B101,C_QT2!$B:$W,14,0))</f>
        <v>4</v>
      </c>
      <c r="O101" s="77"/>
      <c r="P101" s="77"/>
      <c r="Q101" s="77"/>
      <c r="R101" s="77"/>
      <c r="S101" s="79"/>
      <c r="T101" s="189">
        <f aca="true" t="shared" si="7" ref="T101:T123">SUM(E101:S101)</f>
        <v>4</v>
      </c>
      <c r="U101" s="190"/>
      <c r="V101" s="77" t="s">
        <v>509</v>
      </c>
      <c r="W101" s="80"/>
      <c r="X101" s="77">
        <f t="shared" si="5"/>
        <v>1</v>
      </c>
    </row>
    <row r="102" spans="1:24" ht="15" customHeight="1">
      <c r="A102" s="86">
        <v>40</v>
      </c>
      <c r="B102" s="77" t="s">
        <v>163</v>
      </c>
      <c r="C102" s="77" t="s">
        <v>452</v>
      </c>
      <c r="D102" s="176">
        <v>1</v>
      </c>
      <c r="E102" s="77"/>
      <c r="F102" s="77"/>
      <c r="G102" s="77"/>
      <c r="H102" s="77">
        <f>IF(ISNA(VLOOKUP($B102,C_X2!$B:$W,17,0)),0,VLOOKUP($B102,C_X2!$B:$W,17,0))</f>
        <v>3</v>
      </c>
      <c r="I102" s="77">
        <f>IF(ISNA(VLOOKUP($B102,C_CD2!$B:$V,12,0)),0,VLOOKUP($B102,C_CD2!$B:$V,12,0))</f>
        <v>0</v>
      </c>
      <c r="J102" s="77">
        <f>IF(ISNA(VLOOKUP($B102,C_CN2!$B:$W,11,0)),0,VLOOKUP($B102,C_CN2!$B:$W,11,0))</f>
        <v>0</v>
      </c>
      <c r="K102" s="77">
        <f>IF(ISNA(VLOOKUP($B102,C_HT2!$B:$W,10,0)),0,VLOOKUP($B102,C_HT2!$B:$W,10,0))</f>
        <v>0</v>
      </c>
      <c r="L102" s="77">
        <f>IF(ISNA(VLOOKUP($B102,C_KT2!$B:$V,15,0)),0,VLOOKUP($B102,C_KT2!$B:$V,15,0))</f>
        <v>0</v>
      </c>
      <c r="M102" s="77">
        <f>IF(ISNA(VLOOKUP($B102,C_KX2!$B:$W,14,0)),0,VLOOKUP($B102,C_KX2!$B:$W,14,0))</f>
        <v>0</v>
      </c>
      <c r="N102" s="77">
        <f>IF(ISNA(VLOOKUP($B102,C_QT2!$B:$W,14,0)),0,VLOOKUP($B102,C_QT2!$B:$W,14,0))</f>
        <v>0</v>
      </c>
      <c r="O102" s="77"/>
      <c r="P102" s="77"/>
      <c r="Q102" s="77">
        <f>IF(ISNA(VLOOKUP($B102,T_KT!$B:$W,14,0)),0,VLOOKUP($B102,T_KT!$B:$W,14,0))</f>
        <v>0</v>
      </c>
      <c r="R102" s="77"/>
      <c r="S102" s="79"/>
      <c r="T102" s="189">
        <f t="shared" si="7"/>
        <v>3</v>
      </c>
      <c r="U102" s="190"/>
      <c r="V102" s="77" t="s">
        <v>509</v>
      </c>
      <c r="W102" s="80"/>
      <c r="X102" s="77">
        <f t="shared" si="5"/>
        <v>1</v>
      </c>
    </row>
    <row r="103" spans="1:24" ht="15" customHeight="1">
      <c r="A103" s="86">
        <v>41</v>
      </c>
      <c r="B103" s="81" t="s">
        <v>377</v>
      </c>
      <c r="C103" s="154" t="s">
        <v>358</v>
      </c>
      <c r="D103" s="177">
        <v>1</v>
      </c>
      <c r="E103" s="77"/>
      <c r="F103" s="77"/>
      <c r="G103" s="77"/>
      <c r="H103" s="77">
        <f>IF(ISNA(VLOOKUP($B103,C_X2!$B:$W,17,0)),0,VLOOKUP($B103,C_X2!$B:$W,17,0))</f>
        <v>2</v>
      </c>
      <c r="I103" s="77">
        <f>IF(ISNA(VLOOKUP($B103,C_CD2!$B:$V,12,0)),0,VLOOKUP($B103,C_CD2!$B:$V,12,0))</f>
        <v>0</v>
      </c>
      <c r="J103" s="77">
        <f>IF(ISNA(VLOOKUP($B103,C_CN2!$B:$W,11,0)),0,VLOOKUP($B103,C_CN2!$B:$W,11,0))</f>
        <v>0</v>
      </c>
      <c r="K103" s="77">
        <f>IF(ISNA(VLOOKUP($B103,C_HT2!$B:$W,10,0)),0,VLOOKUP($B103,C_HT2!$B:$W,10,0))</f>
        <v>1</v>
      </c>
      <c r="L103" s="77">
        <f>IF(ISNA(VLOOKUP($B103,C_KT2!$B:$V,15,0)),0,VLOOKUP($B103,C_KT2!$B:$V,15,0))</f>
        <v>0</v>
      </c>
      <c r="M103" s="77">
        <f>IF(ISNA(VLOOKUP($B103,C_KX2!$B:$W,14,0)),0,VLOOKUP($B103,C_KX2!$B:$W,14,0))</f>
        <v>0</v>
      </c>
      <c r="N103" s="77">
        <f>IF(ISNA(VLOOKUP($B103,C_QT2!$B:$W,14,0)),0,VLOOKUP($B103,C_QT2!$B:$W,14,0))</f>
        <v>0</v>
      </c>
      <c r="O103" s="77"/>
      <c r="P103" s="77"/>
      <c r="Q103" s="77"/>
      <c r="R103" s="77"/>
      <c r="S103" s="79"/>
      <c r="T103" s="189">
        <f t="shared" si="7"/>
        <v>3</v>
      </c>
      <c r="U103" s="190"/>
      <c r="V103" s="77" t="s">
        <v>509</v>
      </c>
      <c r="W103" s="80"/>
      <c r="X103" s="77">
        <f aca="true" t="shared" si="8" ref="X103:X139">COUNTIF($B:$B,B103)</f>
        <v>1</v>
      </c>
    </row>
    <row r="104" spans="1:24" ht="15" customHeight="1">
      <c r="A104" s="86">
        <v>42</v>
      </c>
      <c r="B104" s="81" t="s">
        <v>175</v>
      </c>
      <c r="C104" s="154" t="s">
        <v>177</v>
      </c>
      <c r="D104" s="177">
        <v>3</v>
      </c>
      <c r="E104" s="77"/>
      <c r="F104" s="77"/>
      <c r="G104" s="77"/>
      <c r="H104" s="77">
        <f>IF(ISNA(VLOOKUP($B104,C_X2!$B:$W,17,0)),0,VLOOKUP($B104,C_X2!$B:$W,17,0))</f>
        <v>0</v>
      </c>
      <c r="I104" s="77">
        <f>IF(ISNA(VLOOKUP($B104,C_CD2!$B:$V,12,0)),0,VLOOKUP($B104,C_CD2!$B:$V,12,0))</f>
        <v>3</v>
      </c>
      <c r="J104" s="77">
        <f>IF(ISNA(VLOOKUP($B104,C_CN2!$B:$W,11,0)),0,VLOOKUP($B104,C_CN2!$B:$W,11,0))</f>
        <v>0</v>
      </c>
      <c r="K104" s="77">
        <f>IF(ISNA(VLOOKUP($B104,C_HT2!$B:$W,10,0)),0,VLOOKUP($B104,C_HT2!$B:$W,10,0))</f>
        <v>0</v>
      </c>
      <c r="L104" s="77">
        <f>IF(ISNA(VLOOKUP($B104,C_KT2!$B:$V,15,0)),0,VLOOKUP($B104,C_KT2!$B:$V,15,0))</f>
        <v>0</v>
      </c>
      <c r="M104" s="77">
        <f>IF(ISNA(VLOOKUP($B104,C_KX2!$B:$W,14,0)),0,VLOOKUP($B104,C_KX2!$B:$W,14,0))</f>
        <v>0</v>
      </c>
      <c r="N104" s="77">
        <f>IF(ISNA(VLOOKUP($B104,C_QT2!$B:$W,14,0)),0,VLOOKUP($B104,C_QT2!$B:$W,14,0))</f>
        <v>0</v>
      </c>
      <c r="O104" s="77"/>
      <c r="P104" s="77"/>
      <c r="Q104" s="77"/>
      <c r="R104" s="77"/>
      <c r="S104" s="79"/>
      <c r="T104" s="189">
        <f t="shared" si="7"/>
        <v>3</v>
      </c>
      <c r="U104" s="190"/>
      <c r="V104" s="77" t="s">
        <v>509</v>
      </c>
      <c r="W104" s="80"/>
      <c r="X104" s="77">
        <f t="shared" si="8"/>
        <v>1</v>
      </c>
    </row>
    <row r="105" spans="1:24" ht="15" customHeight="1">
      <c r="A105" s="86">
        <v>43</v>
      </c>
      <c r="B105" s="158" t="s">
        <v>150</v>
      </c>
      <c r="C105" s="158" t="s">
        <v>512</v>
      </c>
      <c r="D105" s="179">
        <v>1</v>
      </c>
      <c r="E105" s="77"/>
      <c r="F105" s="77"/>
      <c r="G105" s="77"/>
      <c r="H105" s="77">
        <f>IF(ISNA(VLOOKUP($B105,C_X2!$B:$W,17,0)),0,VLOOKUP($B105,C_X2!$B:$W,17,0))</f>
        <v>2</v>
      </c>
      <c r="I105" s="77">
        <f>IF(ISNA(VLOOKUP($B105,C_CD2!$B:$V,12,0)),0,VLOOKUP($B105,C_CD2!$B:$V,12,0))</f>
        <v>0</v>
      </c>
      <c r="J105" s="77">
        <f>IF(ISNA(VLOOKUP($B105,C_CN2!$B:$W,11,0)),0,VLOOKUP($B105,C_CN2!$B:$W,11,0))</f>
        <v>0</v>
      </c>
      <c r="K105" s="77">
        <f>IF(ISNA(VLOOKUP($B105,C_HT2!$B:$W,10,0)),0,VLOOKUP($B105,C_HT2!$B:$W,10,0))</f>
        <v>0</v>
      </c>
      <c r="L105" s="77">
        <f>IF(ISNA(VLOOKUP($B105,C_KT2!$B:$V,15,0)),0,VLOOKUP($B105,C_KT2!$B:$V,15,0))</f>
        <v>0</v>
      </c>
      <c r="M105" s="77">
        <f>IF(ISNA(VLOOKUP($B105,C_KX2!$B:$W,14,0)),0,VLOOKUP($B105,C_KX2!$B:$W,14,0))</f>
        <v>0</v>
      </c>
      <c r="N105" s="77">
        <f>IF(ISNA(VLOOKUP($B105,C_QT2!$B:$W,14,0)),0,VLOOKUP($B105,C_QT2!$B:$W,14,0))</f>
        <v>0</v>
      </c>
      <c r="O105" s="77"/>
      <c r="P105" s="77"/>
      <c r="Q105" s="77"/>
      <c r="R105" s="77"/>
      <c r="S105" s="79"/>
      <c r="T105" s="189">
        <f t="shared" si="7"/>
        <v>2</v>
      </c>
      <c r="U105" s="190"/>
      <c r="V105" s="77" t="s">
        <v>509</v>
      </c>
      <c r="W105" s="80"/>
      <c r="X105" s="77">
        <f t="shared" si="8"/>
        <v>1</v>
      </c>
    </row>
    <row r="106" spans="1:24" ht="15" customHeight="1">
      <c r="A106" s="86">
        <v>44</v>
      </c>
      <c r="B106" s="81" t="s">
        <v>152</v>
      </c>
      <c r="C106" s="81" t="s">
        <v>157</v>
      </c>
      <c r="D106" s="177">
        <v>2</v>
      </c>
      <c r="E106" s="77"/>
      <c r="F106" s="77"/>
      <c r="G106" s="77"/>
      <c r="H106" s="77">
        <f>IF(ISNA(VLOOKUP($B106,C_X2!$B:$W,17,0)),0,VLOOKUP($B106,C_X2!$B:$W,17,0))</f>
        <v>2</v>
      </c>
      <c r="I106" s="77">
        <f>IF(ISNA(VLOOKUP($B106,C_CD2!$B:$V,12,0)),0,VLOOKUP($B106,C_CD2!$B:$V,12,0))</f>
        <v>0</v>
      </c>
      <c r="J106" s="77">
        <f>IF(ISNA(VLOOKUP($B106,C_CN2!$B:$W,11,0)),0,VLOOKUP($B106,C_CN2!$B:$W,11,0))</f>
        <v>0</v>
      </c>
      <c r="K106" s="77">
        <f>IF(ISNA(VLOOKUP($B106,C_HT2!$B:$W,10,0)),0,VLOOKUP($B106,C_HT2!$B:$W,10,0))</f>
        <v>0</v>
      </c>
      <c r="L106" s="77">
        <f>IF(ISNA(VLOOKUP($B106,C_KT2!$B:$V,15,0)),0,VLOOKUP($B106,C_KT2!$B:$V,15,0))</f>
        <v>0</v>
      </c>
      <c r="M106" s="77">
        <f>IF(ISNA(VLOOKUP($B106,C_KX2!$B:$W,14,0)),0,VLOOKUP($B106,C_KX2!$B:$W,14,0))</f>
        <v>0</v>
      </c>
      <c r="N106" s="77">
        <f>IF(ISNA(VLOOKUP($B106,C_QT2!$B:$W,14,0)),0,VLOOKUP($B106,C_QT2!$B:$W,14,0))</f>
        <v>0</v>
      </c>
      <c r="O106" s="77"/>
      <c r="P106" s="77"/>
      <c r="Q106" s="77">
        <f>IF(ISNA(VLOOKUP($B106,T_KT!$B:$W,14,0)),0,VLOOKUP($B106,T_KT!$B:$W,14,0))</f>
        <v>0</v>
      </c>
      <c r="R106" s="77"/>
      <c r="S106" s="79"/>
      <c r="T106" s="189">
        <f t="shared" si="7"/>
        <v>2</v>
      </c>
      <c r="U106" s="190"/>
      <c r="V106" s="77" t="s">
        <v>509</v>
      </c>
      <c r="W106" s="80"/>
      <c r="X106" s="77">
        <f t="shared" si="8"/>
        <v>1</v>
      </c>
    </row>
    <row r="107" spans="1:24" ht="15" customHeight="1">
      <c r="A107" s="86">
        <v>45</v>
      </c>
      <c r="B107" s="158" t="s">
        <v>161</v>
      </c>
      <c r="C107" s="158" t="s">
        <v>166</v>
      </c>
      <c r="D107" s="179">
        <v>3</v>
      </c>
      <c r="E107" s="77"/>
      <c r="F107" s="77"/>
      <c r="G107" s="77"/>
      <c r="H107" s="77">
        <f>IF(ISNA(VLOOKUP($B107,C_X2!$B:$W,17,0)),0,VLOOKUP($B107,C_X2!$B:$W,17,0))</f>
        <v>2</v>
      </c>
      <c r="I107" s="77">
        <f>IF(ISNA(VLOOKUP($B107,C_CD2!$B:$V,12,0)),0,VLOOKUP($B107,C_CD2!$B:$V,12,0))</f>
        <v>0</v>
      </c>
      <c r="J107" s="77">
        <f>IF(ISNA(VLOOKUP($B107,C_CN2!$B:$W,11,0)),0,VLOOKUP($B107,C_CN2!$B:$W,11,0))</f>
        <v>0</v>
      </c>
      <c r="K107" s="77">
        <f>IF(ISNA(VLOOKUP($B107,C_HT2!$B:$W,10,0)),0,VLOOKUP($B107,C_HT2!$B:$W,10,0))</f>
        <v>0</v>
      </c>
      <c r="L107" s="77">
        <f>IF(ISNA(VLOOKUP($B107,C_KT2!$B:$V,15,0)),0,VLOOKUP($B107,C_KT2!$B:$V,15,0))</f>
        <v>0</v>
      </c>
      <c r="M107" s="77">
        <f>IF(ISNA(VLOOKUP($B107,C_KX2!$B:$W,14,0)),0,VLOOKUP($B107,C_KX2!$B:$W,14,0))</f>
        <v>0</v>
      </c>
      <c r="N107" s="77">
        <f>IF(ISNA(VLOOKUP($B107,C_QT2!$B:$W,14,0)),0,VLOOKUP($B107,C_QT2!$B:$W,14,0))</f>
        <v>0</v>
      </c>
      <c r="O107" s="77"/>
      <c r="P107" s="77"/>
      <c r="Q107" s="77"/>
      <c r="R107" s="77"/>
      <c r="S107" s="79"/>
      <c r="T107" s="189">
        <f t="shared" si="7"/>
        <v>2</v>
      </c>
      <c r="U107" s="190"/>
      <c r="V107" s="77" t="s">
        <v>509</v>
      </c>
      <c r="W107" s="80"/>
      <c r="X107" s="77">
        <f t="shared" si="8"/>
        <v>1</v>
      </c>
    </row>
    <row r="108" spans="1:24" ht="15" customHeight="1">
      <c r="A108" s="86">
        <v>46</v>
      </c>
      <c r="B108" s="81" t="s">
        <v>180</v>
      </c>
      <c r="C108" s="154" t="s">
        <v>159</v>
      </c>
      <c r="D108" s="177">
        <v>2</v>
      </c>
      <c r="E108" s="77"/>
      <c r="F108" s="77"/>
      <c r="G108" s="77"/>
      <c r="H108" s="77">
        <f>IF(ISNA(VLOOKUP($B108,C_X2!$B:$W,17,0)),0,VLOOKUP($B108,C_X2!$B:$W,17,0))</f>
        <v>0</v>
      </c>
      <c r="I108" s="77">
        <f>IF(ISNA(VLOOKUP($B108,C_CD2!$B:$V,12,0)),0,VLOOKUP($B108,C_CD2!$B:$V,12,0))</f>
        <v>2</v>
      </c>
      <c r="J108" s="77">
        <f>IF(ISNA(VLOOKUP($B108,C_CN2!$B:$W,11,0)),0,VLOOKUP($B108,C_CN2!$B:$W,11,0))</f>
        <v>0</v>
      </c>
      <c r="K108" s="77">
        <f>IF(ISNA(VLOOKUP($B108,C_HT2!$B:$W,10,0)),0,VLOOKUP($B108,C_HT2!$B:$W,10,0))</f>
        <v>0</v>
      </c>
      <c r="L108" s="77">
        <f>IF(ISNA(VLOOKUP($B108,C_KT2!$B:$V,15,0)),0,VLOOKUP($B108,C_KT2!$B:$V,15,0))</f>
        <v>0</v>
      </c>
      <c r="M108" s="77">
        <f>IF(ISNA(VLOOKUP($B108,C_KX2!$B:$W,14,0)),0,VLOOKUP($B108,C_KX2!$B:$W,14,0))</f>
        <v>0</v>
      </c>
      <c r="N108" s="77">
        <f>IF(ISNA(VLOOKUP($B108,C_QT2!$B:$W,14,0)),0,VLOOKUP($B108,C_QT2!$B:$W,14,0))</f>
        <v>0</v>
      </c>
      <c r="O108" s="77"/>
      <c r="P108" s="77"/>
      <c r="Q108" s="77"/>
      <c r="R108" s="77"/>
      <c r="S108" s="79"/>
      <c r="T108" s="189">
        <f t="shared" si="7"/>
        <v>2</v>
      </c>
      <c r="U108" s="190"/>
      <c r="V108" s="77" t="s">
        <v>509</v>
      </c>
      <c r="W108" s="77"/>
      <c r="X108" s="77">
        <f t="shared" si="8"/>
        <v>1</v>
      </c>
    </row>
    <row r="109" spans="1:24" ht="15" customHeight="1">
      <c r="A109" s="86">
        <v>47</v>
      </c>
      <c r="B109" s="158" t="s">
        <v>165</v>
      </c>
      <c r="C109" s="158" t="s">
        <v>170</v>
      </c>
      <c r="D109" s="179">
        <v>2</v>
      </c>
      <c r="E109" s="77"/>
      <c r="F109" s="77"/>
      <c r="G109" s="77"/>
      <c r="H109" s="77">
        <f>IF(ISNA(VLOOKUP($B109,C_X2!$B:$W,17,0)),0,VLOOKUP($B109,C_X2!$B:$W,17,0))</f>
        <v>0</v>
      </c>
      <c r="I109" s="77">
        <f>IF(ISNA(VLOOKUP($B109,C_CD2!$B:$V,12,0)),0,VLOOKUP($B109,C_CD2!$B:$V,12,0))</f>
        <v>1</v>
      </c>
      <c r="J109" s="77">
        <f>IF(ISNA(VLOOKUP($B109,C_CN2!$B:$W,11,0)),0,VLOOKUP($B109,C_CN2!$B:$W,11,0))</f>
        <v>0</v>
      </c>
      <c r="K109" s="77">
        <f>IF(ISNA(VLOOKUP($B109,C_HT2!$B:$W,10,0)),0,VLOOKUP($B109,C_HT2!$B:$W,10,0))</f>
        <v>1</v>
      </c>
      <c r="L109" s="77">
        <f>IF(ISNA(VLOOKUP($B109,C_KT2!$B:$V,15,0)),0,VLOOKUP($B109,C_KT2!$B:$V,15,0))</f>
        <v>0</v>
      </c>
      <c r="M109" s="77">
        <f>IF(ISNA(VLOOKUP($B109,C_KX2!$B:$W,14,0)),0,VLOOKUP($B109,C_KX2!$B:$W,14,0))</f>
        <v>0</v>
      </c>
      <c r="N109" s="77">
        <f>IF(ISNA(VLOOKUP($B109,C_QT2!$B:$W,14,0)),0,VLOOKUP($B109,C_QT2!$B:$W,14,0))</f>
        <v>0</v>
      </c>
      <c r="O109" s="77"/>
      <c r="P109" s="77"/>
      <c r="Q109" s="77"/>
      <c r="R109" s="77"/>
      <c r="S109" s="79"/>
      <c r="T109" s="189">
        <f t="shared" si="7"/>
        <v>2</v>
      </c>
      <c r="U109" s="190"/>
      <c r="V109" s="77" t="s">
        <v>509</v>
      </c>
      <c r="W109" s="77"/>
      <c r="X109" s="77">
        <f t="shared" si="8"/>
        <v>1</v>
      </c>
    </row>
    <row r="110" spans="1:24" ht="15" customHeight="1">
      <c r="A110" s="86">
        <v>48</v>
      </c>
      <c r="B110" s="81" t="s">
        <v>186</v>
      </c>
      <c r="C110" s="81" t="s">
        <v>188</v>
      </c>
      <c r="D110" s="177">
        <v>2</v>
      </c>
      <c r="E110" s="77"/>
      <c r="F110" s="77"/>
      <c r="G110" s="77"/>
      <c r="H110" s="77">
        <f>IF(ISNA(VLOOKUP($B110,C_X2!$B:$W,17,0)),0,VLOOKUP($B110,C_X2!$B:$W,17,0))</f>
        <v>0</v>
      </c>
      <c r="I110" s="77">
        <f>IF(ISNA(VLOOKUP($B110,C_CD2!$B:$V,12,0)),0,VLOOKUP($B110,C_CD2!$B:$V,12,0))</f>
        <v>0</v>
      </c>
      <c r="J110" s="77">
        <f>IF(ISNA(VLOOKUP($B110,C_CN2!$B:$W,11,0)),0,VLOOKUP($B110,C_CN2!$B:$W,11,0))</f>
        <v>2</v>
      </c>
      <c r="K110" s="77">
        <f>IF(ISNA(VLOOKUP($B110,C_HT2!$B:$W,10,0)),0,VLOOKUP($B110,C_HT2!$B:$W,10,0))</f>
        <v>0</v>
      </c>
      <c r="L110" s="77">
        <f>IF(ISNA(VLOOKUP($B110,C_KT2!$B:$V,15,0)),0,VLOOKUP($B110,C_KT2!$B:$V,15,0))</f>
        <v>0</v>
      </c>
      <c r="M110" s="77">
        <f>IF(ISNA(VLOOKUP($B110,C_KX2!$B:$W,14,0)),0,VLOOKUP($B110,C_KX2!$B:$W,14,0))</f>
        <v>0</v>
      </c>
      <c r="N110" s="77">
        <f>IF(ISNA(VLOOKUP($B110,C_QT2!$B:$W,14,0)),0,VLOOKUP($B110,C_QT2!$B:$W,14,0))</f>
        <v>0</v>
      </c>
      <c r="O110" s="77"/>
      <c r="P110" s="77"/>
      <c r="Q110" s="77">
        <f>IF(ISNA(VLOOKUP($B110,T_KT!$B:$W,14,0)),0,VLOOKUP($B110,T_KT!$B:$W,14,0))</f>
        <v>0</v>
      </c>
      <c r="R110" s="77"/>
      <c r="S110" s="79"/>
      <c r="T110" s="189">
        <f t="shared" si="7"/>
        <v>2</v>
      </c>
      <c r="U110" s="190"/>
      <c r="V110" s="77" t="s">
        <v>509</v>
      </c>
      <c r="W110" s="77"/>
      <c r="X110" s="77">
        <f t="shared" si="8"/>
        <v>1</v>
      </c>
    </row>
    <row r="111" spans="1:24" ht="15" customHeight="1">
      <c r="A111" s="86">
        <v>49</v>
      </c>
      <c r="B111" s="158" t="s">
        <v>479</v>
      </c>
      <c r="C111" s="158" t="s">
        <v>480</v>
      </c>
      <c r="D111" s="179">
        <v>2</v>
      </c>
      <c r="E111" s="77"/>
      <c r="F111" s="77"/>
      <c r="G111" s="77"/>
      <c r="H111" s="77">
        <f>IF(ISNA(VLOOKUP($B111,C_X2!$B:$W,17,0)),0,VLOOKUP($B111,C_X2!$B:$W,17,0))</f>
        <v>0</v>
      </c>
      <c r="I111" s="77">
        <f>IF(ISNA(VLOOKUP($B111,C_CD2!$B:$V,12,0)),0,VLOOKUP($B111,C_CD2!$B:$V,12,0))</f>
        <v>0</v>
      </c>
      <c r="J111" s="77">
        <f>IF(ISNA(VLOOKUP($B111,C_CN2!$B:$W,11,0)),0,VLOOKUP($B111,C_CN2!$B:$W,11,0))</f>
        <v>0</v>
      </c>
      <c r="K111" s="77">
        <f>IF(ISNA(VLOOKUP($B111,C_HT2!$B:$W,10,0)),0,VLOOKUP($B111,C_HT2!$B:$W,10,0))</f>
        <v>2</v>
      </c>
      <c r="L111" s="77">
        <f>IF(ISNA(VLOOKUP($B111,C_KT2!$B:$V,15,0)),0,VLOOKUP($B111,C_KT2!$B:$V,15,0))</f>
        <v>0</v>
      </c>
      <c r="M111" s="77">
        <f>IF(ISNA(VLOOKUP($B111,C_KX2!$B:$W,14,0)),0,VLOOKUP($B111,C_KX2!$B:$W,14,0))</f>
        <v>0</v>
      </c>
      <c r="N111" s="77">
        <f>IF(ISNA(VLOOKUP($B111,C_QT2!$B:$W,14,0)),0,VLOOKUP($B111,C_QT2!$B:$W,14,0))</f>
        <v>0</v>
      </c>
      <c r="O111" s="77"/>
      <c r="P111" s="77"/>
      <c r="Q111" s="77"/>
      <c r="R111" s="77"/>
      <c r="S111" s="79"/>
      <c r="T111" s="189">
        <f t="shared" si="7"/>
        <v>2</v>
      </c>
      <c r="U111" s="190"/>
      <c r="V111" s="77" t="s">
        <v>509</v>
      </c>
      <c r="W111" s="77"/>
      <c r="X111" s="77">
        <f t="shared" si="8"/>
        <v>1</v>
      </c>
    </row>
    <row r="112" spans="1:24" ht="15" customHeight="1">
      <c r="A112" s="86">
        <v>50</v>
      </c>
      <c r="B112" s="81" t="s">
        <v>444</v>
      </c>
      <c r="C112" s="154" t="s">
        <v>445</v>
      </c>
      <c r="D112" s="177">
        <v>1</v>
      </c>
      <c r="E112" s="77"/>
      <c r="F112" s="77"/>
      <c r="G112" s="77"/>
      <c r="H112" s="77">
        <f>IF(ISNA(VLOOKUP($B112,C_X2!$B:$W,17,0)),0,VLOOKUP($B112,C_X2!$B:$W,17,0))</f>
        <v>0</v>
      </c>
      <c r="I112" s="77">
        <f>IF(ISNA(VLOOKUP($B112,C_CD2!$B:$V,12,0)),0,VLOOKUP($B112,C_CD2!$B:$V,12,0))</f>
        <v>0</v>
      </c>
      <c r="J112" s="77">
        <f>IF(ISNA(VLOOKUP($B112,C_CN2!$B:$W,11,0)),0,VLOOKUP($B112,C_CN2!$B:$W,11,0))</f>
        <v>0</v>
      </c>
      <c r="K112" s="77">
        <f>IF(ISNA(VLOOKUP($B112,C_HT2!$B:$W,10,0)),0,VLOOKUP($B112,C_HT2!$B:$W,10,0))</f>
        <v>0</v>
      </c>
      <c r="L112" s="77">
        <f>IF(ISNA(VLOOKUP($B112,C_KT2!$B:$V,15,0)),0,VLOOKUP($B112,C_KT2!$B:$V,15,0))</f>
        <v>2</v>
      </c>
      <c r="M112" s="77">
        <f>IF(ISNA(VLOOKUP($B112,C_KX2!$B:$W,14,0)),0,VLOOKUP($B112,C_KX2!$B:$W,14,0))</f>
        <v>0</v>
      </c>
      <c r="N112" s="77">
        <f>IF(ISNA(VLOOKUP($B112,C_QT2!$B:$W,14,0)),0,VLOOKUP($B112,C_QT2!$B:$W,14,0))</f>
        <v>0</v>
      </c>
      <c r="O112" s="77"/>
      <c r="P112" s="77"/>
      <c r="Q112" s="77"/>
      <c r="R112" s="77"/>
      <c r="S112" s="79"/>
      <c r="T112" s="189">
        <f t="shared" si="7"/>
        <v>2</v>
      </c>
      <c r="U112" s="190"/>
      <c r="V112" s="77" t="s">
        <v>509</v>
      </c>
      <c r="W112" s="77"/>
      <c r="X112" s="77">
        <f t="shared" si="8"/>
        <v>1</v>
      </c>
    </row>
    <row r="113" spans="1:24" ht="15" customHeight="1">
      <c r="A113" s="86">
        <v>51</v>
      </c>
      <c r="B113" s="158" t="s">
        <v>513</v>
      </c>
      <c r="C113" s="158" t="s">
        <v>159</v>
      </c>
      <c r="D113" s="179">
        <v>2</v>
      </c>
      <c r="E113" s="77"/>
      <c r="F113" s="77"/>
      <c r="G113" s="77"/>
      <c r="H113" s="77">
        <f>IF(ISNA(VLOOKUP($B113,C_X2!$B:$W,17,0)),0,VLOOKUP($B113,C_X2!$B:$W,17,0))</f>
        <v>1</v>
      </c>
      <c r="I113" s="77">
        <f>IF(ISNA(VLOOKUP($B113,C_CD2!$B:$V,12,0)),0,VLOOKUP($B113,C_CD2!$B:$V,12,0))</f>
        <v>0</v>
      </c>
      <c r="J113" s="77">
        <f>IF(ISNA(VLOOKUP($B113,C_CN2!$B:$W,11,0)),0,VLOOKUP($B113,C_CN2!$B:$W,11,0))</f>
        <v>0</v>
      </c>
      <c r="K113" s="77">
        <f>IF(ISNA(VLOOKUP($B113,C_HT2!$B:$W,10,0)),0,VLOOKUP($B113,C_HT2!$B:$W,10,0))</f>
        <v>0</v>
      </c>
      <c r="L113" s="77">
        <f>IF(ISNA(VLOOKUP($B113,C_KT2!$B:$V,15,0)),0,VLOOKUP($B113,C_KT2!$B:$V,15,0))</f>
        <v>0</v>
      </c>
      <c r="M113" s="77">
        <f>IF(ISNA(VLOOKUP($B113,C_KX2!$B:$W,14,0)),0,VLOOKUP($B113,C_KX2!$B:$W,14,0))</f>
        <v>0</v>
      </c>
      <c r="N113" s="77">
        <f>IF(ISNA(VLOOKUP($B113,C_QT2!$B:$W,14,0)),0,VLOOKUP($B113,C_QT2!$B:$W,14,0))</f>
        <v>0</v>
      </c>
      <c r="O113" s="77"/>
      <c r="P113" s="77"/>
      <c r="Q113" s="77"/>
      <c r="R113" s="77"/>
      <c r="S113" s="79"/>
      <c r="T113" s="189">
        <f t="shared" si="7"/>
        <v>1</v>
      </c>
      <c r="U113" s="190"/>
      <c r="V113" s="77" t="s">
        <v>509</v>
      </c>
      <c r="W113" s="77"/>
      <c r="X113" s="77">
        <f t="shared" si="8"/>
        <v>1</v>
      </c>
    </row>
    <row r="114" spans="1:24" ht="15" customHeight="1">
      <c r="A114" s="86">
        <v>52</v>
      </c>
      <c r="B114" s="158" t="s">
        <v>151</v>
      </c>
      <c r="C114" s="158" t="s">
        <v>156</v>
      </c>
      <c r="D114" s="179">
        <v>2</v>
      </c>
      <c r="E114" s="77"/>
      <c r="F114" s="77"/>
      <c r="G114" s="77"/>
      <c r="H114" s="77">
        <f>IF(ISNA(VLOOKUP($B114,C_X2!$B:$W,17,0)),0,VLOOKUP($B114,C_X2!$B:$W,17,0))</f>
        <v>1</v>
      </c>
      <c r="I114" s="77">
        <f>IF(ISNA(VLOOKUP($B114,C_CD2!$B:$V,12,0)),0,VLOOKUP($B114,C_CD2!$B:$V,12,0))</f>
        <v>0</v>
      </c>
      <c r="J114" s="77">
        <f>IF(ISNA(VLOOKUP($B114,C_CN2!$B:$W,11,0)),0,VLOOKUP($B114,C_CN2!$B:$W,11,0))</f>
        <v>0</v>
      </c>
      <c r="K114" s="77">
        <f>IF(ISNA(VLOOKUP($B114,C_HT2!$B:$W,10,0)),0,VLOOKUP($B114,C_HT2!$B:$W,10,0))</f>
        <v>0</v>
      </c>
      <c r="L114" s="77">
        <f>IF(ISNA(VLOOKUP($B114,C_KT2!$B:$V,15,0)),0,VLOOKUP($B114,C_KT2!$B:$V,15,0))</f>
        <v>0</v>
      </c>
      <c r="M114" s="77">
        <f>IF(ISNA(VLOOKUP($B114,C_KX2!$B:$W,14,0)),0,VLOOKUP($B114,C_KX2!$B:$W,14,0))</f>
        <v>0</v>
      </c>
      <c r="N114" s="77">
        <f>IF(ISNA(VLOOKUP($B114,C_QT2!$B:$W,14,0)),0,VLOOKUP($B114,C_QT2!$B:$W,14,0))</f>
        <v>0</v>
      </c>
      <c r="O114" s="77"/>
      <c r="P114" s="77"/>
      <c r="Q114" s="77"/>
      <c r="R114" s="77"/>
      <c r="S114" s="79"/>
      <c r="T114" s="189">
        <f t="shared" si="7"/>
        <v>1</v>
      </c>
      <c r="U114" s="190"/>
      <c r="V114" s="77" t="s">
        <v>509</v>
      </c>
      <c r="W114" s="77"/>
      <c r="X114" s="77">
        <f t="shared" si="8"/>
        <v>1</v>
      </c>
    </row>
    <row r="115" spans="1:24" ht="15" customHeight="1">
      <c r="A115" s="86">
        <v>53</v>
      </c>
      <c r="B115" s="81" t="s">
        <v>153</v>
      </c>
      <c r="C115" s="77" t="s">
        <v>451</v>
      </c>
      <c r="D115" s="176">
        <v>1</v>
      </c>
      <c r="E115" s="77"/>
      <c r="F115" s="77"/>
      <c r="G115" s="77"/>
      <c r="H115" s="77">
        <f>IF(ISNA(VLOOKUP($B115,C_X2!$B:$W,17,0)),0,VLOOKUP($B115,C_X2!$B:$W,17,0))</f>
        <v>1</v>
      </c>
      <c r="I115" s="77">
        <f>IF(ISNA(VLOOKUP($B115,C_CD2!$B:$V,12,0)),0,VLOOKUP($B115,C_CD2!$B:$V,12,0))</f>
        <v>0</v>
      </c>
      <c r="J115" s="77">
        <f>IF(ISNA(VLOOKUP($B115,C_CN2!$B:$W,11,0)),0,VLOOKUP($B115,C_CN2!$B:$W,11,0))</f>
        <v>0</v>
      </c>
      <c r="K115" s="77">
        <f>IF(ISNA(VLOOKUP($B115,C_HT2!$B:$W,10,0)),0,VLOOKUP($B115,C_HT2!$B:$W,10,0))</f>
        <v>0</v>
      </c>
      <c r="L115" s="77">
        <f>IF(ISNA(VLOOKUP($B115,C_KT2!$B:$V,15,0)),0,VLOOKUP($B115,C_KT2!$B:$V,15,0))</f>
        <v>0</v>
      </c>
      <c r="M115" s="77">
        <f>IF(ISNA(VLOOKUP($B115,C_KX2!$B:$W,14,0)),0,VLOOKUP($B115,C_KX2!$B:$W,14,0))</f>
        <v>0</v>
      </c>
      <c r="N115" s="77">
        <f>IF(ISNA(VLOOKUP($B115,C_QT2!$B:$W,14,0)),0,VLOOKUP($B115,C_QT2!$B:$W,14,0))</f>
        <v>0</v>
      </c>
      <c r="O115" s="77"/>
      <c r="P115" s="77"/>
      <c r="Q115" s="77">
        <f>IF(ISNA(VLOOKUP($B115,T_KT!$B:$W,14,0)),0,VLOOKUP($B115,T_KT!$B:$W,14,0))</f>
        <v>0</v>
      </c>
      <c r="R115" s="77"/>
      <c r="S115" s="79"/>
      <c r="T115" s="189">
        <f t="shared" si="7"/>
        <v>1</v>
      </c>
      <c r="U115" s="190"/>
      <c r="V115" s="77" t="s">
        <v>509</v>
      </c>
      <c r="W115" s="77"/>
      <c r="X115" s="77">
        <f t="shared" si="8"/>
        <v>1</v>
      </c>
    </row>
    <row r="116" spans="1:24" ht="15" customHeight="1">
      <c r="A116" s="86">
        <v>54</v>
      </c>
      <c r="B116" s="158" t="s">
        <v>173</v>
      </c>
      <c r="C116" s="158" t="s">
        <v>176</v>
      </c>
      <c r="D116" s="179">
        <v>3</v>
      </c>
      <c r="E116" s="77"/>
      <c r="F116" s="77"/>
      <c r="G116" s="77"/>
      <c r="H116" s="77">
        <f>IF(ISNA(VLOOKUP($B116,C_X2!$B:$W,17,0)),0,VLOOKUP($B116,C_X2!$B:$W,17,0))</f>
        <v>0</v>
      </c>
      <c r="I116" s="77">
        <f>IF(ISNA(VLOOKUP($B116,C_CD2!$B:$V,12,0)),0,VLOOKUP($B116,C_CD2!$B:$V,12,0))</f>
        <v>1</v>
      </c>
      <c r="J116" s="77">
        <f>IF(ISNA(VLOOKUP($B116,C_CN2!$B:$W,11,0)),0,VLOOKUP($B116,C_CN2!$B:$W,11,0))</f>
        <v>0</v>
      </c>
      <c r="K116" s="77">
        <f>IF(ISNA(VLOOKUP($B116,C_HT2!$B:$W,10,0)),0,VLOOKUP($B116,C_HT2!$B:$W,10,0))</f>
        <v>0</v>
      </c>
      <c r="L116" s="77">
        <f>IF(ISNA(VLOOKUP($B116,C_KT2!$B:$V,15,0)),0,VLOOKUP($B116,C_KT2!$B:$V,15,0))</f>
        <v>0</v>
      </c>
      <c r="M116" s="77">
        <f>IF(ISNA(VLOOKUP($B116,C_KX2!$B:$W,14,0)),0,VLOOKUP($B116,C_KX2!$B:$W,14,0))</f>
        <v>0</v>
      </c>
      <c r="N116" s="77">
        <f>IF(ISNA(VLOOKUP($B116,C_QT2!$B:$W,14,0)),0,VLOOKUP($B116,C_QT2!$B:$W,14,0))</f>
        <v>0</v>
      </c>
      <c r="O116" s="77"/>
      <c r="P116" s="77"/>
      <c r="Q116" s="77"/>
      <c r="R116" s="77"/>
      <c r="S116" s="79"/>
      <c r="T116" s="189">
        <f t="shared" si="7"/>
        <v>1</v>
      </c>
      <c r="U116" s="190"/>
      <c r="V116" s="77" t="s">
        <v>509</v>
      </c>
      <c r="W116" s="77"/>
      <c r="X116" s="77">
        <f t="shared" si="8"/>
        <v>1</v>
      </c>
    </row>
    <row r="117" spans="1:24" ht="15" customHeight="1">
      <c r="A117" s="86">
        <v>55</v>
      </c>
      <c r="B117" s="77" t="s">
        <v>174</v>
      </c>
      <c r="C117" s="77" t="s">
        <v>137</v>
      </c>
      <c r="D117" s="176">
        <v>3</v>
      </c>
      <c r="E117" s="77"/>
      <c r="F117" s="77"/>
      <c r="G117" s="77"/>
      <c r="H117" s="77">
        <f>IF(ISNA(VLOOKUP($B117,C_X2!$B:$W,17,0)),0,VLOOKUP($B117,C_X2!$B:$W,17,0))</f>
        <v>0</v>
      </c>
      <c r="I117" s="77">
        <f>IF(ISNA(VLOOKUP($B117,C_CD2!$B:$V,12,0)),0,VLOOKUP($B117,C_CD2!$B:$V,12,0))</f>
        <v>1</v>
      </c>
      <c r="J117" s="77">
        <f>IF(ISNA(VLOOKUP($B117,C_CN2!$B:$W,11,0)),0,VLOOKUP($B117,C_CN2!$B:$W,11,0))</f>
        <v>0</v>
      </c>
      <c r="K117" s="77">
        <f>IF(ISNA(VLOOKUP($B117,C_HT2!$B:$W,10,0)),0,VLOOKUP($B117,C_HT2!$B:$W,10,0))</f>
        <v>0</v>
      </c>
      <c r="L117" s="77">
        <f>IF(ISNA(VLOOKUP($B117,C_KT2!$B:$V,15,0)),0,VLOOKUP($B117,C_KT2!$B:$V,15,0))</f>
        <v>0</v>
      </c>
      <c r="M117" s="77">
        <f>IF(ISNA(VLOOKUP($B117,C_KX2!$B:$W,14,0)),0,VLOOKUP($B117,C_KX2!$B:$W,14,0))</f>
        <v>0</v>
      </c>
      <c r="N117" s="77">
        <f>IF(ISNA(VLOOKUP($B117,C_QT2!$B:$W,14,0)),0,VLOOKUP($B117,C_QT2!$B:$W,14,0))</f>
        <v>0</v>
      </c>
      <c r="O117" s="77"/>
      <c r="P117" s="77"/>
      <c r="Q117" s="77">
        <f>IF(ISNA(VLOOKUP($B117,T_KT!$B:$W,14,0)),0,VLOOKUP($B117,T_KT!$B:$W,14,0))</f>
        <v>0</v>
      </c>
      <c r="R117" s="77"/>
      <c r="S117" s="79"/>
      <c r="T117" s="189">
        <f t="shared" si="7"/>
        <v>1</v>
      </c>
      <c r="U117" s="190"/>
      <c r="V117" s="77" t="s">
        <v>509</v>
      </c>
      <c r="W117" s="77"/>
      <c r="X117" s="77">
        <f t="shared" si="8"/>
        <v>1</v>
      </c>
    </row>
    <row r="118" spans="1:24" ht="15" customHeight="1">
      <c r="A118" s="86">
        <v>56</v>
      </c>
      <c r="B118" s="81" t="s">
        <v>185</v>
      </c>
      <c r="C118" s="158" t="s">
        <v>92</v>
      </c>
      <c r="D118" s="179">
        <v>2</v>
      </c>
      <c r="E118" s="77"/>
      <c r="F118" s="77"/>
      <c r="G118" s="77"/>
      <c r="H118" s="77">
        <f>IF(ISNA(VLOOKUP($B118,C_X2!$B:$W,17,0)),0,VLOOKUP($B118,C_X2!$B:$W,17,0))</f>
        <v>0</v>
      </c>
      <c r="I118" s="77">
        <f>IF(ISNA(VLOOKUP($B118,C_CD2!$B:$V,12,0)),0,VLOOKUP($B118,C_CD2!$B:$V,12,0))</f>
        <v>0</v>
      </c>
      <c r="J118" s="77">
        <f>IF(ISNA(VLOOKUP($B118,C_CN2!$B:$W,11,0)),0,VLOOKUP($B118,C_CN2!$B:$W,11,0))</f>
        <v>0</v>
      </c>
      <c r="K118" s="77">
        <f>IF(ISNA(VLOOKUP($B118,C_HT2!$B:$W,10,0)),0,VLOOKUP($B118,C_HT2!$B:$W,10,0))</f>
        <v>1</v>
      </c>
      <c r="L118" s="77">
        <f>IF(ISNA(VLOOKUP($B118,C_KT2!$B:$V,15,0)),0,VLOOKUP($B118,C_KT2!$B:$V,15,0))</f>
        <v>0</v>
      </c>
      <c r="M118" s="77">
        <f>IF(ISNA(VLOOKUP($B118,C_KX2!$B:$W,14,0)),0,VLOOKUP($B118,C_KX2!$B:$W,14,0))</f>
        <v>0</v>
      </c>
      <c r="N118" s="77">
        <f>IF(ISNA(VLOOKUP($B118,C_QT2!$B:$W,14,0)),0,VLOOKUP($B118,C_QT2!$B:$W,14,0))</f>
        <v>0</v>
      </c>
      <c r="O118" s="77"/>
      <c r="P118" s="77"/>
      <c r="Q118" s="77"/>
      <c r="R118" s="77"/>
      <c r="S118" s="79"/>
      <c r="T118" s="189">
        <f t="shared" si="7"/>
        <v>1</v>
      </c>
      <c r="U118" s="190"/>
      <c r="V118" s="77" t="s">
        <v>509</v>
      </c>
      <c r="W118" s="77"/>
      <c r="X118" s="77">
        <f t="shared" si="8"/>
        <v>1</v>
      </c>
    </row>
    <row r="119" spans="1:24" ht="15" customHeight="1">
      <c r="A119" s="86">
        <v>57</v>
      </c>
      <c r="B119" s="81" t="s">
        <v>190</v>
      </c>
      <c r="C119" s="81" t="s">
        <v>191</v>
      </c>
      <c r="D119" s="177">
        <v>4</v>
      </c>
      <c r="E119" s="77"/>
      <c r="F119" s="77"/>
      <c r="G119" s="77"/>
      <c r="H119" s="77">
        <f>IF(ISNA(VLOOKUP($B119,C_X2!$B:$W,17,0)),0,VLOOKUP($B119,C_X2!$B:$W,17,0))</f>
        <v>0</v>
      </c>
      <c r="I119" s="77">
        <f>IF(ISNA(VLOOKUP($B119,C_CD2!$B:$V,12,0)),0,VLOOKUP($B119,C_CD2!$B:$V,12,0))</f>
        <v>0</v>
      </c>
      <c r="J119" s="77">
        <f>IF(ISNA(VLOOKUP($B119,C_CN2!$B:$W,11,0)),0,VLOOKUP($B119,C_CN2!$B:$W,11,0))</f>
        <v>0</v>
      </c>
      <c r="K119" s="77">
        <f>IF(ISNA(VLOOKUP($B119,C_HT2!$B:$W,10,0)),0,VLOOKUP($B119,C_HT2!$B:$W,10,0))</f>
        <v>1</v>
      </c>
      <c r="L119" s="77">
        <f>IF(ISNA(VLOOKUP($B119,C_KT2!$B:$V,15,0)),0,VLOOKUP($B119,C_KT2!$B:$V,15,0))</f>
        <v>0</v>
      </c>
      <c r="M119" s="77">
        <f>IF(ISNA(VLOOKUP($B119,C_KX2!$B:$W,14,0)),0,VLOOKUP($B119,C_KX2!$B:$W,14,0))</f>
        <v>0</v>
      </c>
      <c r="N119" s="77">
        <f>IF(ISNA(VLOOKUP($B119,C_QT2!$B:$W,14,0)),0,VLOOKUP($B119,C_QT2!$B:$W,14,0))</f>
        <v>0</v>
      </c>
      <c r="O119" s="77"/>
      <c r="P119" s="77"/>
      <c r="Q119" s="77">
        <f>IF(ISNA(VLOOKUP($B119,T_KT!$B:$W,14,0)),0,VLOOKUP($B119,T_KT!$B:$W,14,0))</f>
        <v>0</v>
      </c>
      <c r="R119" s="77"/>
      <c r="S119" s="79"/>
      <c r="T119" s="189">
        <f t="shared" si="7"/>
        <v>1</v>
      </c>
      <c r="U119" s="190"/>
      <c r="V119" s="77" t="s">
        <v>509</v>
      </c>
      <c r="W119" s="77"/>
      <c r="X119" s="77">
        <f t="shared" si="8"/>
        <v>1</v>
      </c>
    </row>
    <row r="120" spans="1:24" ht="15" customHeight="1">
      <c r="A120" s="86">
        <v>58</v>
      </c>
      <c r="B120" s="158" t="s">
        <v>428</v>
      </c>
      <c r="C120" s="158" t="s">
        <v>376</v>
      </c>
      <c r="D120" s="179">
        <v>2</v>
      </c>
      <c r="E120" s="77"/>
      <c r="F120" s="77"/>
      <c r="G120" s="77"/>
      <c r="H120" s="77">
        <f>IF(ISNA(VLOOKUP($B120,C_X2!$B:$W,17,0)),0,VLOOKUP($B120,C_X2!$B:$W,17,0))</f>
        <v>0</v>
      </c>
      <c r="I120" s="77">
        <f>IF(ISNA(VLOOKUP($B120,C_CD2!$B:$V,12,0)),0,VLOOKUP($B120,C_CD2!$B:$V,12,0))</f>
        <v>0</v>
      </c>
      <c r="J120" s="77">
        <f>IF(ISNA(VLOOKUP($B120,C_CN2!$B:$W,11,0)),0,VLOOKUP($B120,C_CN2!$B:$W,11,0))</f>
        <v>0</v>
      </c>
      <c r="K120" s="77">
        <f>IF(ISNA(VLOOKUP($B120,C_HT2!$B:$W,10,0)),0,VLOOKUP($B120,C_HT2!$B:$W,10,0))</f>
        <v>1</v>
      </c>
      <c r="L120" s="77">
        <f>IF(ISNA(VLOOKUP($B120,C_KT2!$B:$V,15,0)),0,VLOOKUP($B120,C_KT2!$B:$V,15,0))</f>
        <v>0</v>
      </c>
      <c r="M120" s="77">
        <f>IF(ISNA(VLOOKUP($B120,C_KX2!$B:$W,14,0)),0,VLOOKUP($B120,C_KX2!$B:$W,14,0))</f>
        <v>0</v>
      </c>
      <c r="N120" s="77">
        <f>IF(ISNA(VLOOKUP($B120,C_QT2!$B:$W,14,0)),0,VLOOKUP($B120,C_QT2!$B:$W,14,0))</f>
        <v>0</v>
      </c>
      <c r="O120" s="77"/>
      <c r="P120" s="77"/>
      <c r="Q120" s="77"/>
      <c r="R120" s="77"/>
      <c r="S120" s="79"/>
      <c r="T120" s="189">
        <f t="shared" si="7"/>
        <v>1</v>
      </c>
      <c r="U120" s="190"/>
      <c r="V120" s="77" t="s">
        <v>509</v>
      </c>
      <c r="W120" s="77"/>
      <c r="X120" s="77">
        <f t="shared" si="8"/>
        <v>1</v>
      </c>
    </row>
    <row r="121" spans="1:24" ht="15" customHeight="1">
      <c r="A121" s="86">
        <v>59</v>
      </c>
      <c r="B121" s="158" t="s">
        <v>426</v>
      </c>
      <c r="C121" s="158" t="s">
        <v>120</v>
      </c>
      <c r="D121" s="179">
        <v>2</v>
      </c>
      <c r="E121" s="77"/>
      <c r="F121" s="77"/>
      <c r="G121" s="77"/>
      <c r="H121" s="77">
        <f>IF(ISNA(VLOOKUP($B121,C_X2!$B:$W,17,0)),0,VLOOKUP($B121,C_X2!$B:$W,17,0))</f>
        <v>0</v>
      </c>
      <c r="I121" s="77">
        <f>IF(ISNA(VLOOKUP($B121,C_CD2!$B:$V,12,0)),0,VLOOKUP($B121,C_CD2!$B:$V,12,0))</f>
        <v>0</v>
      </c>
      <c r="J121" s="77">
        <f>IF(ISNA(VLOOKUP($B121,C_CN2!$B:$W,11,0)),0,VLOOKUP($B121,C_CN2!$B:$W,11,0))</f>
        <v>0</v>
      </c>
      <c r="K121" s="77">
        <f>IF(ISNA(VLOOKUP($B121,C_HT2!$B:$W,10,0)),0,VLOOKUP($B121,C_HT2!$B:$W,10,0))</f>
        <v>0</v>
      </c>
      <c r="L121" s="77">
        <f>IF(ISNA(VLOOKUP($B121,C_KT2!$B:$V,15,0)),0,VLOOKUP($B121,C_KT2!$B:$V,15,0))</f>
        <v>0</v>
      </c>
      <c r="M121" s="77">
        <f>IF(ISNA(VLOOKUP($B121,C_KX2!$B:$W,14,0)),0,VLOOKUP($B121,C_KX2!$B:$W,14,0))</f>
        <v>0</v>
      </c>
      <c r="N121" s="77">
        <f>IF(ISNA(VLOOKUP($B121,C_QT2!$B:$W,14,0)),0,VLOOKUP($B121,C_QT2!$B:$W,14,0))</f>
        <v>0</v>
      </c>
      <c r="O121" s="77"/>
      <c r="P121" s="77"/>
      <c r="Q121" s="77"/>
      <c r="R121" s="77">
        <f>'C-DK'!$M$10</f>
        <v>1</v>
      </c>
      <c r="S121" s="79"/>
      <c r="T121" s="189">
        <f t="shared" si="7"/>
        <v>1</v>
      </c>
      <c r="U121" s="190"/>
      <c r="V121" s="77" t="s">
        <v>509</v>
      </c>
      <c r="W121" s="77"/>
      <c r="X121" s="77">
        <f t="shared" si="8"/>
        <v>1</v>
      </c>
    </row>
    <row r="122" spans="1:24" ht="15" customHeight="1">
      <c r="A122" s="86">
        <v>60</v>
      </c>
      <c r="B122" s="81" t="s">
        <v>195</v>
      </c>
      <c r="C122" s="154" t="s">
        <v>199</v>
      </c>
      <c r="D122" s="177">
        <v>3</v>
      </c>
      <c r="E122" s="77"/>
      <c r="F122" s="77"/>
      <c r="G122" s="77"/>
      <c r="H122" s="77">
        <f>IF(ISNA(VLOOKUP($B122,C_X2!$B:$W,17,0)),0,VLOOKUP($B122,C_X2!$B:$W,17,0))</f>
        <v>0</v>
      </c>
      <c r="I122" s="77">
        <f>IF(ISNA(VLOOKUP($B122,C_CD2!$B:$V,12,0)),0,VLOOKUP($B122,C_CD2!$B:$V,12,0))</f>
        <v>0</v>
      </c>
      <c r="J122" s="77">
        <f>IF(ISNA(VLOOKUP($B122,C_CN2!$B:$W,11,0)),0,VLOOKUP($B122,C_CN2!$B:$W,11,0))</f>
        <v>0</v>
      </c>
      <c r="K122" s="77">
        <f>IF(ISNA(VLOOKUP($B122,C_HT2!$B:$W,10,0)),0,VLOOKUP($B122,C_HT2!$B:$W,10,0))</f>
        <v>0</v>
      </c>
      <c r="L122" s="77">
        <f>IF(ISNA(VLOOKUP($B122,C_KT2!$B:$V,15,0)),0,VLOOKUP($B122,C_KT2!$B:$V,15,0))</f>
        <v>1</v>
      </c>
      <c r="M122" s="77">
        <f>IF(ISNA(VLOOKUP($B122,C_KX2!$B:$W,14,0)),0,VLOOKUP($B122,C_KX2!$B:$W,14,0))</f>
        <v>0</v>
      </c>
      <c r="N122" s="77">
        <f>IF(ISNA(VLOOKUP($B122,C_QT2!$B:$W,14,0)),0,VLOOKUP($B122,C_QT2!$B:$W,14,0))</f>
        <v>0</v>
      </c>
      <c r="O122" s="77"/>
      <c r="P122" s="77"/>
      <c r="Q122" s="77"/>
      <c r="R122" s="77"/>
      <c r="S122" s="79"/>
      <c r="T122" s="189">
        <f t="shared" si="7"/>
        <v>1</v>
      </c>
      <c r="U122" s="190"/>
      <c r="V122" s="77" t="s">
        <v>509</v>
      </c>
      <c r="W122" s="77"/>
      <c r="X122" s="77">
        <f t="shared" si="8"/>
        <v>1</v>
      </c>
    </row>
    <row r="123" spans="1:24" ht="12.75" customHeight="1">
      <c r="A123" s="86"/>
      <c r="B123" s="77"/>
      <c r="C123" s="77"/>
      <c r="D123" s="176"/>
      <c r="E123" s="77"/>
      <c r="F123" s="77"/>
      <c r="G123" s="77"/>
      <c r="H123" s="77">
        <f>IF(ISNA(VLOOKUP($B123,C_X2!$B:$W,17,0)),0,VLOOKUP($B123,C_X2!$B:$W,17,0))</f>
        <v>0</v>
      </c>
      <c r="I123" s="77">
        <f>IF(ISNA(VLOOKUP($B123,C_CD2!$B:$V,12,0)),0,VLOOKUP($B123,C_CD2!$B:$V,12,0))</f>
        <v>0</v>
      </c>
      <c r="J123" s="77">
        <f>IF(ISNA(VLOOKUP($B123,C_CN2!$B:$W,11,0)),0,VLOOKUP($B123,C_CN2!$B:$W,11,0))</f>
        <v>0</v>
      </c>
      <c r="K123" s="77">
        <f>IF(ISNA(VLOOKUP($B123,C_HT2!$B:$W,10,0)),0,VLOOKUP($B123,C_HT2!$B:$W,10,0))</f>
        <v>0</v>
      </c>
      <c r="L123" s="77">
        <f>IF(ISNA(VLOOKUP($B123,C_KT2!$B:$V,15,0)),0,VLOOKUP($B123,C_KT2!$B:$V,15,0))</f>
        <v>0</v>
      </c>
      <c r="M123" s="77">
        <f>IF(ISNA(VLOOKUP($B123,C_KX2!$B:$W,14,0)),0,VLOOKUP($B123,C_KX2!$B:$W,14,0))</f>
        <v>0</v>
      </c>
      <c r="N123" s="77">
        <f>IF(ISNA(VLOOKUP($B123,C_QT2!$B:$W,14,0)),0,VLOOKUP($B123,C_QT2!$B:$W,14,0))</f>
        <v>0</v>
      </c>
      <c r="O123" s="77"/>
      <c r="P123" s="77"/>
      <c r="Q123" s="77">
        <f>IF(ISNA(VLOOKUP($B123,T_KT!$B:$W,14,0)),0,VLOOKUP($B123,T_KT!$B:$W,14,0))</f>
        <v>0</v>
      </c>
      <c r="R123" s="77"/>
      <c r="S123" s="79"/>
      <c r="T123" s="189">
        <f t="shared" si="7"/>
        <v>0</v>
      </c>
      <c r="U123" s="190"/>
      <c r="V123" s="77"/>
      <c r="W123" s="77"/>
      <c r="X123" s="77">
        <f t="shared" si="8"/>
        <v>0</v>
      </c>
    </row>
    <row r="124" spans="1:24" s="78" customFormat="1" ht="13.5" customHeight="1">
      <c r="A124" s="85"/>
      <c r="B124" s="77"/>
      <c r="C124" s="75" t="s">
        <v>518</v>
      </c>
      <c r="D124" s="175"/>
      <c r="E124" s="77"/>
      <c r="F124" s="77"/>
      <c r="G124" s="77"/>
      <c r="H124" s="77">
        <f>IF(ISNA(VLOOKUP($B124,C_X2!$B:$W,17,0)),0,VLOOKUP($B124,C_X2!$B:$W,17,0))</f>
        <v>0</v>
      </c>
      <c r="I124" s="77">
        <f>IF(ISNA(VLOOKUP($B124,C_CD2!$B:$V,12,0)),0,VLOOKUP($B124,C_CD2!$B:$V,12,0))</f>
        <v>0</v>
      </c>
      <c r="J124" s="77">
        <f>IF(ISNA(VLOOKUP($B124,C_CN2!$B:$W,11,0)),0,VLOOKUP($B124,C_CN2!$B:$W,11,0))</f>
        <v>0</v>
      </c>
      <c r="K124" s="77">
        <f>IF(ISNA(VLOOKUP($B124,C_HT2!$B:$W,10,0)),0,VLOOKUP($B124,C_HT2!$B:$W,10,0))</f>
        <v>0</v>
      </c>
      <c r="L124" s="77">
        <f>IF(ISNA(VLOOKUP($B124,C_KT2!$B:$V,15,0)),0,VLOOKUP($B124,C_KT2!$B:$V,15,0))</f>
        <v>0</v>
      </c>
      <c r="M124" s="77">
        <f>IF(ISNA(VLOOKUP($B124,C_KX2!$B:$W,14,0)),0,VLOOKUP($B124,C_KX2!$B:$W,14,0))</f>
        <v>0</v>
      </c>
      <c r="N124" s="77">
        <f>IF(ISNA(VLOOKUP($B124,C_QT2!$B:$W,14,0)),0,VLOOKUP($B124,C_QT2!$B:$W,14,0))</f>
        <v>0</v>
      </c>
      <c r="O124" s="77">
        <f>IF(ISNA(VLOOKUP($B124,T_X!$B:$W,14,0)),0,VLOOKUP($B124,T_X!$B:$W,14,0))</f>
        <v>0</v>
      </c>
      <c r="P124" s="77">
        <f>IF(ISNA(VLOOKUP($B124,T_TK!$B:$W,14,0)),0,VLOOKUP($B124,T_TK!$B:$W,14,0))</f>
        <v>0</v>
      </c>
      <c r="Q124" s="77">
        <f>IF(ISNA(VLOOKUP($B124,T_KT!$B:$W,14,0)),0,VLOOKUP($B124,T_KT!$B:$W,14,0))</f>
        <v>0</v>
      </c>
      <c r="R124" s="77"/>
      <c r="S124" s="79"/>
      <c r="T124" s="189">
        <f aca="true" t="shared" si="9" ref="T124:T139">SUM(E124:S124)</f>
        <v>0</v>
      </c>
      <c r="U124" s="190"/>
      <c r="V124" s="75"/>
      <c r="W124" s="75"/>
      <c r="X124" s="77">
        <f t="shared" si="8"/>
        <v>0</v>
      </c>
    </row>
    <row r="125" spans="1:24" ht="13.5" customHeight="1">
      <c r="A125" s="86">
        <v>1</v>
      </c>
      <c r="B125" s="77" t="s">
        <v>267</v>
      </c>
      <c r="C125" s="77" t="s">
        <v>452</v>
      </c>
      <c r="D125" s="176">
        <v>1</v>
      </c>
      <c r="E125" s="77"/>
      <c r="F125" s="77"/>
      <c r="G125" s="77"/>
      <c r="H125" s="77">
        <f>IF(ISNA(VLOOKUP($B125,C_X2!$B:$W,17,0)),0,VLOOKUP($B125,C_X2!$B:$W,17,0))</f>
        <v>0</v>
      </c>
      <c r="I125" s="77">
        <f>IF(ISNA(VLOOKUP($B125,C_CD2!$B:$V,12,0)),0,VLOOKUP($B125,C_CD2!$B:$V,12,0))</f>
        <v>0</v>
      </c>
      <c r="J125" s="77">
        <f>IF(ISNA(VLOOKUP($B125,C_CN2!$B:$W,11,0)),0,VLOOKUP($B125,C_CN2!$B:$W,11,0))</f>
        <v>0</v>
      </c>
      <c r="K125" s="77">
        <f>IF(ISNA(VLOOKUP($B125,C_HT2!$B:$W,10,0)),0,VLOOKUP($B125,C_HT2!$B:$W,10,0))</f>
        <v>0</v>
      </c>
      <c r="L125" s="77">
        <f>IF(ISNA(VLOOKUP($B125,C_KT2!$B:$V,15,0)),0,VLOOKUP($B125,C_KT2!$B:$V,15,0))</f>
        <v>0</v>
      </c>
      <c r="M125" s="77">
        <f>IF(ISNA(VLOOKUP($B125,C_KX2!$B:$W,14,0)),0,VLOOKUP($B125,C_KX2!$B:$W,14,0))</f>
        <v>0</v>
      </c>
      <c r="N125" s="77">
        <f>IF(ISNA(VLOOKUP($B125,C_QT2!$B:$W,14,0)),0,VLOOKUP($B125,C_QT2!$B:$W,14,0))</f>
        <v>0</v>
      </c>
      <c r="O125" s="77">
        <f>T_X2!K9</f>
        <v>16</v>
      </c>
      <c r="P125" s="77"/>
      <c r="Q125" s="77">
        <f>IF(ISNA(VLOOKUP($B125,T_KT!$B:$W,14,0)),0,VLOOKUP($B125,T_KT!$B:$W,14,0))</f>
        <v>0</v>
      </c>
      <c r="R125" s="77"/>
      <c r="S125" s="79"/>
      <c r="T125" s="189">
        <f t="shared" si="9"/>
        <v>16</v>
      </c>
      <c r="U125" s="190"/>
      <c r="V125" s="77" t="s">
        <v>412</v>
      </c>
      <c r="W125" s="77" t="s">
        <v>579</v>
      </c>
      <c r="X125" s="77">
        <f t="shared" si="8"/>
        <v>1</v>
      </c>
    </row>
    <row r="126" spans="1:24" ht="13.5" customHeight="1">
      <c r="A126" s="86">
        <v>2</v>
      </c>
      <c r="B126" s="77" t="s">
        <v>254</v>
      </c>
      <c r="C126" s="77" t="s">
        <v>158</v>
      </c>
      <c r="D126" s="176">
        <v>3</v>
      </c>
      <c r="E126" s="77"/>
      <c r="F126" s="77"/>
      <c r="G126" s="77"/>
      <c r="H126" s="77">
        <f>IF(ISNA(VLOOKUP($B126,C_X2!$B:$W,17,0)),0,VLOOKUP($B126,C_X2!$B:$W,17,0))</f>
        <v>0</v>
      </c>
      <c r="I126" s="77">
        <f>IF(ISNA(VLOOKUP($B126,C_CD2!$B:$V,12,0)),0,VLOOKUP($B126,C_CD2!$B:$V,12,0))</f>
        <v>0</v>
      </c>
      <c r="J126" s="77">
        <f>IF(ISNA(VLOOKUP($B126,C_CN2!$B:$W,11,0)),0,VLOOKUP($B126,C_CN2!$B:$W,11,0))</f>
        <v>0</v>
      </c>
      <c r="K126" s="77">
        <f>IF(ISNA(VLOOKUP($B126,C_HT2!$B:$W,10,0)),0,VLOOKUP($B126,C_HT2!$B:$W,10,0))</f>
        <v>0</v>
      </c>
      <c r="L126" s="77">
        <f>IF(ISNA(VLOOKUP($B126,C_KT2!$B:$V,15,0)),0,VLOOKUP($B126,C_KT2!$B:$V,15,0))</f>
        <v>0</v>
      </c>
      <c r="M126" s="77">
        <f>IF(ISNA(VLOOKUP($B126,C_KX2!$B:$W,14,0)),0,VLOOKUP($B126,C_KX2!$B:$W,14,0))</f>
        <v>0</v>
      </c>
      <c r="N126" s="77">
        <f>IF(ISNA(VLOOKUP($B126,C_QT2!$B:$W,14,0)),0,VLOOKUP($B126,C_QT2!$B:$W,14,0))</f>
        <v>0</v>
      </c>
      <c r="O126" s="77">
        <f>T_X2!K10</f>
        <v>6</v>
      </c>
      <c r="P126" s="77"/>
      <c r="Q126" s="77">
        <f>IF(ISNA(VLOOKUP($B126,T_KT!$B:$W,14,0)),0,VLOOKUP($B126,T_KT!$B:$W,14,0))</f>
        <v>0</v>
      </c>
      <c r="R126" s="77"/>
      <c r="S126" s="79"/>
      <c r="T126" s="189">
        <f t="shared" si="9"/>
        <v>6</v>
      </c>
      <c r="U126" s="190"/>
      <c r="V126" s="77" t="s">
        <v>412</v>
      </c>
      <c r="W126" s="77" t="s">
        <v>580</v>
      </c>
      <c r="X126" s="77">
        <f t="shared" si="8"/>
        <v>1</v>
      </c>
    </row>
    <row r="127" spans="1:24" ht="13.5" customHeight="1">
      <c r="A127" s="86">
        <v>3</v>
      </c>
      <c r="B127" s="77" t="s">
        <v>238</v>
      </c>
      <c r="C127" s="77" t="s">
        <v>136</v>
      </c>
      <c r="D127" s="176">
        <v>5</v>
      </c>
      <c r="E127" s="77"/>
      <c r="F127" s="77"/>
      <c r="G127" s="77"/>
      <c r="H127" s="77">
        <f>IF(ISNA(VLOOKUP($B127,C_X2!$B:$W,17,0)),0,VLOOKUP($B127,C_X2!$B:$W,17,0))</f>
        <v>0</v>
      </c>
      <c r="I127" s="77">
        <f>IF(ISNA(VLOOKUP($B127,C_CD2!$B:$V,12,0)),0,VLOOKUP($B127,C_CD2!$B:$V,12,0))</f>
        <v>0</v>
      </c>
      <c r="J127" s="77">
        <f>IF(ISNA(VLOOKUP($B127,C_CN2!$B:$W,11,0)),0,VLOOKUP($B127,C_CN2!$B:$W,11,0))</f>
        <v>0</v>
      </c>
      <c r="K127" s="77">
        <f>IF(ISNA(VLOOKUP($B127,C_HT2!$B:$W,10,0)),0,VLOOKUP($B127,C_HT2!$B:$W,10,0))</f>
        <v>0</v>
      </c>
      <c r="L127" s="77">
        <f>IF(ISNA(VLOOKUP($B127,C_KT2!$B:$V,15,0)),0,VLOOKUP($B127,C_KT2!$B:$V,15,0))</f>
        <v>0</v>
      </c>
      <c r="M127" s="77">
        <f>IF(ISNA(VLOOKUP($B127,C_KX2!$B:$W,14,0)),0,VLOOKUP($B127,C_KX2!$B:$W,14,0))</f>
        <v>0</v>
      </c>
      <c r="N127" s="77">
        <f>IF(ISNA(VLOOKUP($B127,C_QT2!$B:$W,14,0)),0,VLOOKUP($B127,C_QT2!$B:$W,14,0))</f>
        <v>0</v>
      </c>
      <c r="O127" s="77">
        <f>T_X2!K11</f>
        <v>2</v>
      </c>
      <c r="P127" s="77"/>
      <c r="Q127" s="77">
        <f>IF(ISNA(VLOOKUP($B127,T_KT!$B:$W,14,0)),0,VLOOKUP($B127,T_KT!$B:$W,14,0))</f>
        <v>0</v>
      </c>
      <c r="R127" s="77"/>
      <c r="S127" s="79"/>
      <c r="T127" s="189">
        <f t="shared" si="9"/>
        <v>2</v>
      </c>
      <c r="U127" s="190"/>
      <c r="V127" s="77" t="s">
        <v>509</v>
      </c>
      <c r="W127" s="77"/>
      <c r="X127" s="77">
        <f t="shared" si="8"/>
        <v>1</v>
      </c>
    </row>
    <row r="128" spans="1:24" ht="13.5" customHeight="1">
      <c r="A128" s="86">
        <v>4</v>
      </c>
      <c r="B128" s="81" t="s">
        <v>514</v>
      </c>
      <c r="C128" s="154" t="s">
        <v>167</v>
      </c>
      <c r="D128" s="177">
        <v>2</v>
      </c>
      <c r="E128" s="77"/>
      <c r="F128" s="77"/>
      <c r="G128" s="77"/>
      <c r="H128" s="77">
        <f>IF(ISNA(VLOOKUP($B128,C_X2!$B:$W,17,0)),0,VLOOKUP($B128,C_X2!$B:$W,17,0))</f>
        <v>0</v>
      </c>
      <c r="I128" s="77">
        <f>IF(ISNA(VLOOKUP($B128,C_CD2!$B:$V,12,0)),0,VLOOKUP($B128,C_CD2!$B:$V,12,0))</f>
        <v>0</v>
      </c>
      <c r="J128" s="77">
        <f>IF(ISNA(VLOOKUP($B128,C_CN2!$B:$W,11,0)),0,VLOOKUP($B128,C_CN2!$B:$W,11,0))</f>
        <v>0</v>
      </c>
      <c r="K128" s="77">
        <f>IF(ISNA(VLOOKUP($B128,C_HT2!$B:$W,10,0)),0,VLOOKUP($B128,C_HT2!$B:$W,10,0))</f>
        <v>0</v>
      </c>
      <c r="L128" s="77">
        <f>IF(ISNA(VLOOKUP($B128,C_KT2!$B:$V,15,0)),0,VLOOKUP($B128,C_KT2!$B:$V,15,0))</f>
        <v>0</v>
      </c>
      <c r="M128" s="77">
        <f>IF(ISNA(VLOOKUP($B128,C_KX2!$B:$W,14,0)),0,VLOOKUP($B128,C_KX2!$B:$W,14,0))</f>
        <v>0</v>
      </c>
      <c r="N128" s="77">
        <f>IF(ISNA(VLOOKUP($B128,C_QT2!$B:$W,14,0)),0,VLOOKUP($B128,C_QT2!$B:$W,14,0))</f>
        <v>0</v>
      </c>
      <c r="O128" s="77">
        <f>T_X2!K12</f>
        <v>2</v>
      </c>
      <c r="P128" s="77"/>
      <c r="Q128" s="77"/>
      <c r="R128" s="77"/>
      <c r="S128" s="79"/>
      <c r="T128" s="189">
        <f t="shared" si="9"/>
        <v>2</v>
      </c>
      <c r="U128" s="190"/>
      <c r="V128" s="77" t="s">
        <v>509</v>
      </c>
      <c r="W128" s="77"/>
      <c r="X128" s="77">
        <f t="shared" si="8"/>
        <v>1</v>
      </c>
    </row>
    <row r="129" spans="1:24" ht="13.5" customHeight="1">
      <c r="A129" s="86">
        <v>5</v>
      </c>
      <c r="B129" s="81" t="s">
        <v>515</v>
      </c>
      <c r="C129" s="154" t="s">
        <v>373</v>
      </c>
      <c r="D129" s="177">
        <v>1</v>
      </c>
      <c r="E129" s="77"/>
      <c r="F129" s="77"/>
      <c r="G129" s="77"/>
      <c r="H129" s="77">
        <f>IF(ISNA(VLOOKUP($B129,C_X2!$B:$W,17,0)),0,VLOOKUP($B129,C_X2!$B:$W,17,0))</f>
        <v>0</v>
      </c>
      <c r="I129" s="77">
        <f>IF(ISNA(VLOOKUP($B129,C_CD2!$B:$V,12,0)),0,VLOOKUP($B129,C_CD2!$B:$V,12,0))</f>
        <v>0</v>
      </c>
      <c r="J129" s="77">
        <f>IF(ISNA(VLOOKUP($B129,C_CN2!$B:$W,11,0)),0,VLOOKUP($B129,C_CN2!$B:$W,11,0))</f>
        <v>0</v>
      </c>
      <c r="K129" s="77">
        <f>IF(ISNA(VLOOKUP($B129,C_HT2!$B:$W,10,0)),0,VLOOKUP($B129,C_HT2!$B:$W,10,0))</f>
        <v>0</v>
      </c>
      <c r="L129" s="77">
        <f>IF(ISNA(VLOOKUP($B129,C_KT2!$B:$V,15,0)),0,VLOOKUP($B129,C_KT2!$B:$V,15,0))</f>
        <v>0</v>
      </c>
      <c r="M129" s="77">
        <f>IF(ISNA(VLOOKUP($B129,C_KX2!$B:$W,14,0)),0,VLOOKUP($B129,C_KX2!$B:$W,14,0))</f>
        <v>0</v>
      </c>
      <c r="N129" s="77">
        <f>IF(ISNA(VLOOKUP($B129,C_QT2!$B:$W,14,0)),0,VLOOKUP($B129,C_QT2!$B:$W,14,0))</f>
        <v>0</v>
      </c>
      <c r="O129" s="77">
        <f>T_X2!K13</f>
        <v>2</v>
      </c>
      <c r="P129" s="77"/>
      <c r="Q129" s="77"/>
      <c r="R129" s="77"/>
      <c r="S129" s="79"/>
      <c r="T129" s="189">
        <f t="shared" si="9"/>
        <v>2</v>
      </c>
      <c r="U129" s="190"/>
      <c r="V129" s="77" t="s">
        <v>509</v>
      </c>
      <c r="W129" s="77"/>
      <c r="X129" s="77">
        <f t="shared" si="8"/>
        <v>1</v>
      </c>
    </row>
    <row r="130" spans="1:24" ht="13.5" customHeight="1">
      <c r="A130" s="86">
        <v>6</v>
      </c>
      <c r="B130" s="154" t="s">
        <v>223</v>
      </c>
      <c r="C130" s="81" t="s">
        <v>94</v>
      </c>
      <c r="D130" s="178">
        <v>3</v>
      </c>
      <c r="E130" s="77"/>
      <c r="F130" s="77"/>
      <c r="G130" s="77"/>
      <c r="H130" s="77">
        <f>IF(ISNA(VLOOKUP($B130,C_X2!$B:$W,17,0)),0,VLOOKUP($B130,C_X2!$B:$W,17,0))</f>
        <v>0</v>
      </c>
      <c r="I130" s="77">
        <f>IF(ISNA(VLOOKUP($B130,C_CD2!$B:$V,12,0)),0,VLOOKUP($B130,C_CD2!$B:$V,12,0))</f>
        <v>0</v>
      </c>
      <c r="J130" s="77">
        <f>IF(ISNA(VLOOKUP($B130,C_CN2!$B:$W,11,0)),0,VLOOKUP($B130,C_CN2!$B:$W,11,0))</f>
        <v>0</v>
      </c>
      <c r="K130" s="77">
        <f>IF(ISNA(VLOOKUP($B130,C_HT2!$B:$W,10,0)),0,VLOOKUP($B130,C_HT2!$B:$W,10,0))</f>
        <v>0</v>
      </c>
      <c r="L130" s="77">
        <f>IF(ISNA(VLOOKUP($B130,C_KT2!$B:$V,15,0)),0,VLOOKUP($B130,C_KT2!$B:$V,15,0))</f>
        <v>0</v>
      </c>
      <c r="M130" s="77">
        <f>IF(ISNA(VLOOKUP($B130,C_KX2!$B:$W,14,0)),0,VLOOKUP($B130,C_KX2!$B:$W,14,0))</f>
        <v>0</v>
      </c>
      <c r="N130" s="77">
        <f>IF(ISNA(VLOOKUP($B130,C_QT2!$B:$W,14,0)),0,VLOOKUP($B130,C_QT2!$B:$W,14,0))</f>
        <v>0</v>
      </c>
      <c r="O130" s="77">
        <f>T_X2!K14</f>
        <v>1</v>
      </c>
      <c r="P130" s="77"/>
      <c r="Q130" s="77"/>
      <c r="R130" s="77"/>
      <c r="S130" s="79"/>
      <c r="T130" s="189">
        <f t="shared" si="9"/>
        <v>1</v>
      </c>
      <c r="U130" s="190"/>
      <c r="V130" s="77" t="s">
        <v>509</v>
      </c>
      <c r="W130" s="77"/>
      <c r="X130" s="77">
        <f t="shared" si="8"/>
        <v>1</v>
      </c>
    </row>
    <row r="131" spans="1:24" ht="13.5" customHeight="1">
      <c r="A131" s="86">
        <v>7</v>
      </c>
      <c r="B131" s="154" t="s">
        <v>466</v>
      </c>
      <c r="C131" s="81" t="s">
        <v>78</v>
      </c>
      <c r="D131" s="178">
        <v>4</v>
      </c>
      <c r="E131" s="77"/>
      <c r="F131" s="77"/>
      <c r="G131" s="77"/>
      <c r="H131" s="77">
        <f>IF(ISNA(VLOOKUP($B131,C_X2!$B:$W,17,0)),0,VLOOKUP($B131,C_X2!$B:$W,17,0))</f>
        <v>0</v>
      </c>
      <c r="I131" s="77">
        <f>IF(ISNA(VLOOKUP($B131,C_CD2!$B:$V,12,0)),0,VLOOKUP($B131,C_CD2!$B:$V,12,0))</f>
        <v>0</v>
      </c>
      <c r="J131" s="77">
        <f>IF(ISNA(VLOOKUP($B131,C_CN2!$B:$W,11,0)),0,VLOOKUP($B131,C_CN2!$B:$W,11,0))</f>
        <v>0</v>
      </c>
      <c r="K131" s="77">
        <f>IF(ISNA(VLOOKUP($B131,C_HT2!$B:$W,10,0)),0,VLOOKUP($B131,C_HT2!$B:$W,10,0))</f>
        <v>0</v>
      </c>
      <c r="L131" s="77">
        <f>IF(ISNA(VLOOKUP($B131,C_KT2!$B:$V,15,0)),0,VLOOKUP($B131,C_KT2!$B:$V,15,0))</f>
        <v>0</v>
      </c>
      <c r="M131" s="77">
        <f>IF(ISNA(VLOOKUP($B131,C_KX2!$B:$W,14,0)),0,VLOOKUP($B131,C_KX2!$B:$W,14,0))</f>
        <v>0</v>
      </c>
      <c r="N131" s="77">
        <f>IF(ISNA(VLOOKUP($B131,C_QT2!$B:$W,14,0)),0,VLOOKUP($B131,C_QT2!$B:$W,14,0))</f>
        <v>0</v>
      </c>
      <c r="O131" s="77">
        <f>T_X2!K15</f>
        <v>1</v>
      </c>
      <c r="P131" s="77"/>
      <c r="Q131" s="77"/>
      <c r="R131" s="77"/>
      <c r="S131" s="79"/>
      <c r="T131" s="189">
        <f t="shared" si="9"/>
        <v>1</v>
      </c>
      <c r="U131" s="190"/>
      <c r="V131" s="77" t="s">
        <v>509</v>
      </c>
      <c r="W131" s="77"/>
      <c r="X131" s="77">
        <f t="shared" si="8"/>
        <v>1</v>
      </c>
    </row>
    <row r="132" spans="1:24" ht="13.5" customHeight="1">
      <c r="A132" s="86">
        <v>8</v>
      </c>
      <c r="B132" s="158" t="s">
        <v>233</v>
      </c>
      <c r="C132" s="158" t="s">
        <v>242</v>
      </c>
      <c r="D132" s="179">
        <v>3</v>
      </c>
      <c r="E132" s="77"/>
      <c r="F132" s="77"/>
      <c r="G132" s="77"/>
      <c r="H132" s="77">
        <f>IF(ISNA(VLOOKUP($B132,C_X2!$B:$W,17,0)),0,VLOOKUP($B132,C_X2!$B:$W,17,0))</f>
        <v>0</v>
      </c>
      <c r="I132" s="77">
        <f>IF(ISNA(VLOOKUP($B132,C_CD2!$B:$V,12,0)),0,VLOOKUP($B132,C_CD2!$B:$V,12,0))</f>
        <v>0</v>
      </c>
      <c r="J132" s="77">
        <f>IF(ISNA(VLOOKUP($B132,C_CN2!$B:$W,11,0)),0,VLOOKUP($B132,C_CN2!$B:$W,11,0))</f>
        <v>0</v>
      </c>
      <c r="K132" s="77">
        <f>IF(ISNA(VLOOKUP($B132,C_HT2!$B:$W,10,0)),0,VLOOKUP($B132,C_HT2!$B:$W,10,0))</f>
        <v>0</v>
      </c>
      <c r="L132" s="77">
        <f>IF(ISNA(VLOOKUP($B132,C_KT2!$B:$V,15,0)),0,VLOOKUP($B132,C_KT2!$B:$V,15,0))</f>
        <v>0</v>
      </c>
      <c r="M132" s="77">
        <f>IF(ISNA(VLOOKUP($B132,C_KX2!$B:$W,14,0)),0,VLOOKUP($B132,C_KX2!$B:$W,14,0))</f>
        <v>0</v>
      </c>
      <c r="N132" s="77">
        <f>IF(ISNA(VLOOKUP($B132,C_QT2!$B:$W,14,0)),0,VLOOKUP($B132,C_QT2!$B:$W,14,0))</f>
        <v>0</v>
      </c>
      <c r="O132" s="77">
        <f>T_X2!K16</f>
        <v>1</v>
      </c>
      <c r="P132" s="77"/>
      <c r="Q132" s="77"/>
      <c r="R132" s="77"/>
      <c r="S132" s="79"/>
      <c r="T132" s="189">
        <f t="shared" si="9"/>
        <v>1</v>
      </c>
      <c r="U132" s="190"/>
      <c r="V132" s="77" t="s">
        <v>509</v>
      </c>
      <c r="W132" s="77"/>
      <c r="X132" s="77">
        <f t="shared" si="8"/>
        <v>1</v>
      </c>
    </row>
    <row r="133" spans="1:24" ht="13.5" customHeight="1">
      <c r="A133" s="86">
        <v>9</v>
      </c>
      <c r="B133" s="77" t="s">
        <v>237</v>
      </c>
      <c r="C133" s="77" t="s">
        <v>244</v>
      </c>
      <c r="D133" s="176">
        <v>6</v>
      </c>
      <c r="E133" s="77"/>
      <c r="F133" s="77"/>
      <c r="G133" s="77"/>
      <c r="H133" s="77">
        <f>IF(ISNA(VLOOKUP($B133,C_X2!$B:$W,17,0)),0,VLOOKUP($B133,C_X2!$B:$W,17,0))</f>
        <v>0</v>
      </c>
      <c r="I133" s="77">
        <f>IF(ISNA(VLOOKUP($B133,C_CD2!$B:$V,12,0)),0,VLOOKUP($B133,C_CD2!$B:$V,12,0))</f>
        <v>0</v>
      </c>
      <c r="J133" s="77">
        <f>IF(ISNA(VLOOKUP($B133,C_CN2!$B:$W,11,0)),0,VLOOKUP($B133,C_CN2!$B:$W,11,0))</f>
        <v>0</v>
      </c>
      <c r="K133" s="77">
        <f>IF(ISNA(VLOOKUP($B133,C_HT2!$B:$W,10,0)),0,VLOOKUP($B133,C_HT2!$B:$W,10,0))</f>
        <v>0</v>
      </c>
      <c r="L133" s="77">
        <f>IF(ISNA(VLOOKUP($B133,C_KT2!$B:$V,15,0)),0,VLOOKUP($B133,C_KT2!$B:$V,15,0))</f>
        <v>0</v>
      </c>
      <c r="M133" s="77">
        <f>IF(ISNA(VLOOKUP($B133,C_KX2!$B:$W,14,0)),0,VLOOKUP($B133,C_KX2!$B:$W,14,0))</f>
        <v>0</v>
      </c>
      <c r="N133" s="77">
        <f>IF(ISNA(VLOOKUP($B133,C_QT2!$B:$W,14,0)),0,VLOOKUP($B133,C_QT2!$B:$W,14,0))</f>
        <v>0</v>
      </c>
      <c r="O133" s="77">
        <f>T_X2!K17</f>
        <v>1</v>
      </c>
      <c r="P133" s="77"/>
      <c r="Q133" s="77">
        <f>IF(ISNA(VLOOKUP($B133,T_KT!$B:$W,14,0)),0,VLOOKUP($B133,T_KT!$B:$W,14,0))</f>
        <v>0</v>
      </c>
      <c r="R133" s="77"/>
      <c r="S133" s="79"/>
      <c r="T133" s="189">
        <f aca="true" t="shared" si="10" ref="T133:T138">SUM(E133:S133)</f>
        <v>1</v>
      </c>
      <c r="U133" s="190"/>
      <c r="V133" s="77" t="s">
        <v>509</v>
      </c>
      <c r="W133" s="77"/>
      <c r="X133" s="77">
        <f t="shared" si="8"/>
        <v>1</v>
      </c>
    </row>
    <row r="134" spans="1:24" ht="13.5" customHeight="1">
      <c r="A134" s="86">
        <v>10</v>
      </c>
      <c r="B134" s="81" t="s">
        <v>253</v>
      </c>
      <c r="C134" s="154" t="s">
        <v>157</v>
      </c>
      <c r="D134" s="177">
        <v>3</v>
      </c>
      <c r="E134" s="77"/>
      <c r="F134" s="77"/>
      <c r="G134" s="77"/>
      <c r="H134" s="77">
        <f>IF(ISNA(VLOOKUP($B134,C_X2!$B:$W,17,0)),0,VLOOKUP($B134,C_X2!$B:$W,17,0))</f>
        <v>0</v>
      </c>
      <c r="I134" s="77">
        <f>IF(ISNA(VLOOKUP($B134,C_CD2!$B:$V,12,0)),0,VLOOKUP($B134,C_CD2!$B:$V,12,0))</f>
        <v>0</v>
      </c>
      <c r="J134" s="77">
        <f>IF(ISNA(VLOOKUP($B134,C_CN2!$B:$W,11,0)),0,VLOOKUP($B134,C_CN2!$B:$W,11,0))</f>
        <v>0</v>
      </c>
      <c r="K134" s="77">
        <f>IF(ISNA(VLOOKUP($B134,C_HT2!$B:$W,10,0)),0,VLOOKUP($B134,C_HT2!$B:$W,10,0))</f>
        <v>0</v>
      </c>
      <c r="L134" s="77">
        <f>IF(ISNA(VLOOKUP($B134,C_KT2!$B:$V,15,0)),0,VLOOKUP($B134,C_KT2!$B:$V,15,0))</f>
        <v>0</v>
      </c>
      <c r="M134" s="77">
        <f>IF(ISNA(VLOOKUP($B134,C_KX2!$B:$W,14,0)),0,VLOOKUP($B134,C_KX2!$B:$W,14,0))</f>
        <v>0</v>
      </c>
      <c r="N134" s="77">
        <f>IF(ISNA(VLOOKUP($B134,C_QT2!$B:$W,14,0)),0,VLOOKUP($B134,C_QT2!$B:$W,14,0))</f>
        <v>0</v>
      </c>
      <c r="O134" s="77">
        <f>T_X2!K18</f>
        <v>1</v>
      </c>
      <c r="P134" s="77"/>
      <c r="Q134" s="77"/>
      <c r="R134" s="77"/>
      <c r="S134" s="79"/>
      <c r="T134" s="189">
        <f t="shared" si="10"/>
        <v>1</v>
      </c>
      <c r="U134" s="190"/>
      <c r="V134" s="77" t="s">
        <v>509</v>
      </c>
      <c r="W134" s="77"/>
      <c r="X134" s="77">
        <f t="shared" si="8"/>
        <v>1</v>
      </c>
    </row>
    <row r="135" spans="1:24" ht="13.5" customHeight="1">
      <c r="A135" s="86">
        <v>11</v>
      </c>
      <c r="B135" s="81" t="s">
        <v>516</v>
      </c>
      <c r="C135" s="154" t="s">
        <v>256</v>
      </c>
      <c r="D135" s="177">
        <v>4</v>
      </c>
      <c r="E135" s="77"/>
      <c r="F135" s="77"/>
      <c r="G135" s="77"/>
      <c r="H135" s="77">
        <f>IF(ISNA(VLOOKUP($B135,C_X2!$B:$W,17,0)),0,VLOOKUP($B135,C_X2!$B:$W,17,0))</f>
        <v>0</v>
      </c>
      <c r="I135" s="77">
        <f>IF(ISNA(VLOOKUP($B135,C_CD2!$B:$V,12,0)),0,VLOOKUP($B135,C_CD2!$B:$V,12,0))</f>
        <v>0</v>
      </c>
      <c r="J135" s="77">
        <f>IF(ISNA(VLOOKUP($B135,C_CN2!$B:$W,11,0)),0,VLOOKUP($B135,C_CN2!$B:$W,11,0))</f>
        <v>0</v>
      </c>
      <c r="K135" s="77">
        <f>IF(ISNA(VLOOKUP($B135,C_HT2!$B:$W,10,0)),0,VLOOKUP($B135,C_HT2!$B:$W,10,0))</f>
        <v>0</v>
      </c>
      <c r="L135" s="77">
        <f>IF(ISNA(VLOOKUP($B135,C_KT2!$B:$V,15,0)),0,VLOOKUP($B135,C_KT2!$B:$V,15,0))</f>
        <v>0</v>
      </c>
      <c r="M135" s="77">
        <f>IF(ISNA(VLOOKUP($B135,C_KX2!$B:$W,14,0)),0,VLOOKUP($B135,C_KX2!$B:$W,14,0))</f>
        <v>0</v>
      </c>
      <c r="N135" s="77">
        <f>IF(ISNA(VLOOKUP($B135,C_QT2!$B:$W,14,0)),0,VLOOKUP($B135,C_QT2!$B:$W,14,0))</f>
        <v>0</v>
      </c>
      <c r="O135" s="77">
        <f>T_X2!K19</f>
        <v>1</v>
      </c>
      <c r="P135" s="77"/>
      <c r="Q135" s="77"/>
      <c r="R135" s="77"/>
      <c r="S135" s="79"/>
      <c r="T135" s="189">
        <f t="shared" si="10"/>
        <v>1</v>
      </c>
      <c r="U135" s="190"/>
      <c r="V135" s="77" t="s">
        <v>509</v>
      </c>
      <c r="W135" s="77"/>
      <c r="X135" s="77">
        <f t="shared" si="8"/>
        <v>1</v>
      </c>
    </row>
    <row r="136" spans="1:24" ht="13.5" customHeight="1">
      <c r="A136" s="86">
        <v>12</v>
      </c>
      <c r="B136" s="154" t="s">
        <v>255</v>
      </c>
      <c r="C136" s="81" t="s">
        <v>155</v>
      </c>
      <c r="D136" s="178">
        <v>1</v>
      </c>
      <c r="E136" s="77"/>
      <c r="F136" s="77"/>
      <c r="G136" s="77"/>
      <c r="H136" s="77">
        <f>IF(ISNA(VLOOKUP($B136,C_X2!$B:$W,17,0)),0,VLOOKUP($B136,C_X2!$B:$W,17,0))</f>
        <v>0</v>
      </c>
      <c r="I136" s="77">
        <f>IF(ISNA(VLOOKUP($B136,C_CD2!$B:$V,12,0)),0,VLOOKUP($B136,C_CD2!$B:$V,12,0))</f>
        <v>0</v>
      </c>
      <c r="J136" s="77">
        <f>IF(ISNA(VLOOKUP($B136,C_CN2!$B:$W,11,0)),0,VLOOKUP($B136,C_CN2!$B:$W,11,0))</f>
        <v>0</v>
      </c>
      <c r="K136" s="77">
        <f>IF(ISNA(VLOOKUP($B136,C_HT2!$B:$W,10,0)),0,VLOOKUP($B136,C_HT2!$B:$W,10,0))</f>
        <v>0</v>
      </c>
      <c r="L136" s="77">
        <f>IF(ISNA(VLOOKUP($B136,C_KT2!$B:$V,15,0)),0,VLOOKUP($B136,C_KT2!$B:$V,15,0))</f>
        <v>0</v>
      </c>
      <c r="M136" s="77">
        <f>IF(ISNA(VLOOKUP($B136,C_KX2!$B:$W,14,0)),0,VLOOKUP($B136,C_KX2!$B:$W,14,0))</f>
        <v>0</v>
      </c>
      <c r="N136" s="77">
        <f>IF(ISNA(VLOOKUP($B136,C_QT2!$B:$W,14,0)),0,VLOOKUP($B136,C_QT2!$B:$W,14,0))</f>
        <v>0</v>
      </c>
      <c r="O136" s="77">
        <f>T_X2!K20</f>
        <v>1</v>
      </c>
      <c r="P136" s="77"/>
      <c r="Q136" s="77"/>
      <c r="R136" s="77"/>
      <c r="S136" s="79"/>
      <c r="T136" s="189">
        <f t="shared" si="10"/>
        <v>1</v>
      </c>
      <c r="U136" s="190"/>
      <c r="V136" s="77" t="s">
        <v>509</v>
      </c>
      <c r="W136" s="77"/>
      <c r="X136" s="77">
        <f t="shared" si="8"/>
        <v>1</v>
      </c>
    </row>
    <row r="137" spans="1:24" ht="13.5" customHeight="1">
      <c r="A137" s="86">
        <v>13</v>
      </c>
      <c r="B137" s="154" t="s">
        <v>262</v>
      </c>
      <c r="C137" s="81" t="s">
        <v>166</v>
      </c>
      <c r="D137" s="178">
        <v>3</v>
      </c>
      <c r="E137" s="77"/>
      <c r="F137" s="77"/>
      <c r="G137" s="77"/>
      <c r="H137" s="77">
        <f>IF(ISNA(VLOOKUP($B137,C_X2!$B:$W,17,0)),0,VLOOKUP($B137,C_X2!$B:$W,17,0))</f>
        <v>0</v>
      </c>
      <c r="I137" s="77">
        <f>IF(ISNA(VLOOKUP($B137,C_CD2!$B:$V,12,0)),0,VLOOKUP($B137,C_CD2!$B:$V,12,0))</f>
        <v>0</v>
      </c>
      <c r="J137" s="77">
        <f>IF(ISNA(VLOOKUP($B137,C_CN2!$B:$W,11,0)),0,VLOOKUP($B137,C_CN2!$B:$W,11,0))</f>
        <v>0</v>
      </c>
      <c r="K137" s="77">
        <f>IF(ISNA(VLOOKUP($B137,C_HT2!$B:$W,10,0)),0,VLOOKUP($B137,C_HT2!$B:$W,10,0))</f>
        <v>0</v>
      </c>
      <c r="L137" s="77">
        <f>IF(ISNA(VLOOKUP($B137,C_KT2!$B:$V,15,0)),0,VLOOKUP($B137,C_KT2!$B:$V,15,0))</f>
        <v>0</v>
      </c>
      <c r="M137" s="77">
        <f>IF(ISNA(VLOOKUP($B137,C_KX2!$B:$W,14,0)),0,VLOOKUP($B137,C_KX2!$B:$W,14,0))</f>
        <v>0</v>
      </c>
      <c r="N137" s="77">
        <f>IF(ISNA(VLOOKUP($B137,C_QT2!$B:$W,14,0)),0,VLOOKUP($B137,C_QT2!$B:$W,14,0))</f>
        <v>0</v>
      </c>
      <c r="O137" s="77">
        <f>T_X2!K21</f>
        <v>1</v>
      </c>
      <c r="P137" s="77"/>
      <c r="Q137" s="77"/>
      <c r="R137" s="77"/>
      <c r="S137" s="79"/>
      <c r="T137" s="189">
        <f t="shared" si="10"/>
        <v>1</v>
      </c>
      <c r="U137" s="190"/>
      <c r="V137" s="77" t="s">
        <v>509</v>
      </c>
      <c r="W137" s="77"/>
      <c r="X137" s="77">
        <f t="shared" si="8"/>
        <v>1</v>
      </c>
    </row>
    <row r="138" spans="1:24" ht="13.5" customHeight="1">
      <c r="A138" s="86">
        <v>14</v>
      </c>
      <c r="B138" s="158" t="s">
        <v>263</v>
      </c>
      <c r="C138" s="158" t="s">
        <v>160</v>
      </c>
      <c r="D138" s="179">
        <v>1</v>
      </c>
      <c r="E138" s="77"/>
      <c r="F138" s="77"/>
      <c r="G138" s="77"/>
      <c r="H138" s="77">
        <f>IF(ISNA(VLOOKUP($B138,C_X2!$B:$W,17,0)),0,VLOOKUP($B138,C_X2!$B:$W,17,0))</f>
        <v>0</v>
      </c>
      <c r="I138" s="77">
        <f>IF(ISNA(VLOOKUP($B138,C_CD2!$B:$V,12,0)),0,VLOOKUP($B138,C_CD2!$B:$V,12,0))</f>
        <v>0</v>
      </c>
      <c r="J138" s="77">
        <f>IF(ISNA(VLOOKUP($B138,C_CN2!$B:$W,11,0)),0,VLOOKUP($B138,C_CN2!$B:$W,11,0))</f>
        <v>0</v>
      </c>
      <c r="K138" s="77">
        <f>IF(ISNA(VLOOKUP($B138,C_HT2!$B:$W,10,0)),0,VLOOKUP($B138,C_HT2!$B:$W,10,0))</f>
        <v>0</v>
      </c>
      <c r="L138" s="77">
        <f>IF(ISNA(VLOOKUP($B138,C_KT2!$B:$V,15,0)),0,VLOOKUP($B138,C_KT2!$B:$V,15,0))</f>
        <v>0</v>
      </c>
      <c r="M138" s="77">
        <f>IF(ISNA(VLOOKUP($B138,C_KX2!$B:$W,14,0)),0,VLOOKUP($B138,C_KX2!$B:$W,14,0))</f>
        <v>0</v>
      </c>
      <c r="N138" s="77">
        <f>IF(ISNA(VLOOKUP($B138,C_QT2!$B:$W,14,0)),0,VLOOKUP($B138,C_QT2!$B:$W,14,0))</f>
        <v>0</v>
      </c>
      <c r="O138" s="77">
        <f>T_X2!K22</f>
        <v>1</v>
      </c>
      <c r="P138" s="77"/>
      <c r="Q138" s="77"/>
      <c r="R138" s="77"/>
      <c r="S138" s="79"/>
      <c r="T138" s="189">
        <f t="shared" si="10"/>
        <v>1</v>
      </c>
      <c r="U138" s="190"/>
      <c r="V138" s="77" t="s">
        <v>509</v>
      </c>
      <c r="W138" s="77"/>
      <c r="X138" s="77">
        <f t="shared" si="8"/>
        <v>1</v>
      </c>
    </row>
    <row r="139" spans="1:24" ht="13.5" customHeight="1">
      <c r="A139" s="86">
        <v>15</v>
      </c>
      <c r="B139" s="77" t="s">
        <v>517</v>
      </c>
      <c r="C139" s="77" t="s">
        <v>95</v>
      </c>
      <c r="D139" s="176">
        <v>2</v>
      </c>
      <c r="E139" s="77"/>
      <c r="F139" s="77"/>
      <c r="G139" s="77"/>
      <c r="H139" s="77">
        <f>IF(ISNA(VLOOKUP($B139,C_X2!$B:$W,17,0)),0,VLOOKUP($B139,C_X2!$B:$W,17,0))</f>
        <v>0</v>
      </c>
      <c r="I139" s="77">
        <f>IF(ISNA(VLOOKUP($B139,C_CD2!$B:$V,12,0)),0,VLOOKUP($B139,C_CD2!$B:$V,12,0))</f>
        <v>0</v>
      </c>
      <c r="J139" s="77">
        <f>IF(ISNA(VLOOKUP($B139,C_CN2!$B:$W,11,0)),0,VLOOKUP($B139,C_CN2!$B:$W,11,0))</f>
        <v>0</v>
      </c>
      <c r="K139" s="77">
        <f>IF(ISNA(VLOOKUP($B139,C_HT2!$B:$W,10,0)),0,VLOOKUP($B139,C_HT2!$B:$W,10,0))</f>
        <v>0</v>
      </c>
      <c r="L139" s="77">
        <f>IF(ISNA(VLOOKUP($B139,C_KT2!$B:$V,15,0)),0,VLOOKUP($B139,C_KT2!$B:$V,15,0))</f>
        <v>0</v>
      </c>
      <c r="M139" s="77">
        <f>IF(ISNA(VLOOKUP($B139,C_KX2!$B:$W,14,0)),0,VLOOKUP($B139,C_KX2!$B:$W,14,0))</f>
        <v>0</v>
      </c>
      <c r="N139" s="77">
        <f>IF(ISNA(VLOOKUP($B139,C_QT2!$B:$W,14,0)),0,VLOOKUP($B139,C_QT2!$B:$W,14,0))</f>
        <v>0</v>
      </c>
      <c r="O139" s="77">
        <f>T_X2!K23</f>
        <v>1</v>
      </c>
      <c r="P139" s="77"/>
      <c r="Q139" s="77">
        <f>IF(ISNA(VLOOKUP($B139,T_KT!$B:$W,14,0)),0,VLOOKUP($B139,T_KT!$B:$W,14,0))</f>
        <v>0</v>
      </c>
      <c r="R139" s="77"/>
      <c r="S139" s="79"/>
      <c r="T139" s="189">
        <f t="shared" si="9"/>
        <v>1</v>
      </c>
      <c r="U139" s="190"/>
      <c r="V139" s="77" t="s">
        <v>509</v>
      </c>
      <c r="W139" s="77"/>
      <c r="X139" s="77">
        <f t="shared" si="8"/>
        <v>1</v>
      </c>
    </row>
    <row r="140" spans="1:24" ht="12.75" customHeight="1">
      <c r="A140" s="86"/>
      <c r="B140" s="77"/>
      <c r="C140" s="77"/>
      <c r="D140" s="176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9"/>
      <c r="T140" s="189"/>
      <c r="U140" s="190"/>
      <c r="V140" s="77"/>
      <c r="W140" s="77"/>
      <c r="X140" s="77"/>
    </row>
    <row r="141" spans="2:3" ht="12.75" customHeight="1">
      <c r="B141" s="196" t="s">
        <v>478</v>
      </c>
      <c r="C141" s="195" t="s">
        <v>581</v>
      </c>
    </row>
    <row r="142" ht="12.75" customHeight="1"/>
    <row r="143" spans="4:22" s="159" customFormat="1" ht="12.75">
      <c r="D143" s="181"/>
      <c r="O143" s="160"/>
      <c r="T143" s="191"/>
      <c r="U143" s="191"/>
      <c r="V143" s="161" t="s">
        <v>519</v>
      </c>
    </row>
    <row r="144" spans="1:22" s="164" customFormat="1" ht="12.75">
      <c r="A144" s="162"/>
      <c r="B144" s="163"/>
      <c r="C144" s="163" t="s">
        <v>17</v>
      </c>
      <c r="D144" s="182"/>
      <c r="O144" s="165"/>
      <c r="P144" s="166"/>
      <c r="Q144" s="166"/>
      <c r="R144" s="166"/>
      <c r="S144" s="166"/>
      <c r="T144" s="192"/>
      <c r="U144" s="192"/>
      <c r="V144" s="163" t="s">
        <v>18</v>
      </c>
    </row>
    <row r="145" spans="1:22" s="162" customFormat="1" ht="12.75">
      <c r="A145" s="164"/>
      <c r="B145" s="164"/>
      <c r="C145" s="164"/>
      <c r="D145" s="182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5"/>
      <c r="P145" s="166"/>
      <c r="Q145" s="166"/>
      <c r="R145" s="166"/>
      <c r="S145" s="166"/>
      <c r="T145" s="192"/>
      <c r="U145" s="192"/>
      <c r="V145" s="161"/>
    </row>
    <row r="146" spans="1:21" s="157" customFormat="1" ht="15">
      <c r="A146" s="156"/>
      <c r="D146" s="183"/>
      <c r="T146" s="193"/>
      <c r="U146" s="194"/>
    </row>
  </sheetData>
  <sheetProtection/>
  <mergeCells count="12">
    <mergeCell ref="E6:R6"/>
    <mergeCell ref="A4:A6"/>
    <mergeCell ref="B4:B6"/>
    <mergeCell ref="D4:D6"/>
    <mergeCell ref="C4:C6"/>
    <mergeCell ref="E4:R4"/>
    <mergeCell ref="U4:U6"/>
    <mergeCell ref="V4:V6"/>
    <mergeCell ref="W4:W6"/>
    <mergeCell ref="S4:T4"/>
    <mergeCell ref="S5:S6"/>
    <mergeCell ref="T5:T6"/>
  </mergeCells>
  <printOptions horizontalCentered="1"/>
  <pageMargins left="0.17" right="0.17" top="0.47" bottom="0.4" header="0.2" footer="0.16"/>
  <pageSetup horizontalDpi="600" verticalDpi="600" orientation="landscape" paperSize="9" r:id="rId1"/>
  <headerFooter alignWithMargins="0">
    <oddFooter>&amp;C&amp;8Trang &amp;P/&amp;N</oddFooter>
  </headerFooter>
  <rowBreaks count="2" manualBreakCount="2">
    <brk id="61" max="22" man="1"/>
    <brk id="123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52"/>
  <sheetViews>
    <sheetView showZeros="0" zoomScaleSheetLayoutView="130" zoomScalePageLayoutView="0" workbookViewId="0" topLeftCell="A1">
      <pane xSplit="4" ySplit="7" topLeftCell="E17" activePane="bottomRight" state="frozen"/>
      <selection pane="topLeft" activeCell="T9" sqref="T9"/>
      <selection pane="topRight" activeCell="T9" sqref="T9"/>
      <selection pane="bottomLeft" activeCell="T9" sqref="T9"/>
      <selection pane="bottomRight" activeCell="T9" sqref="T9"/>
    </sheetView>
  </sheetViews>
  <sheetFormatPr defaultColWidth="9.140625" defaultRowHeight="12.75"/>
  <cols>
    <col min="1" max="1" width="3.57421875" style="32" customWidth="1"/>
    <col min="2" max="2" width="9.00390625" style="36" customWidth="1"/>
    <col min="3" max="3" width="27.57421875" style="32" customWidth="1"/>
    <col min="4" max="4" width="3.421875" style="35" bestFit="1" customWidth="1"/>
    <col min="5" max="11" width="3.57421875" style="36" customWidth="1"/>
    <col min="12" max="18" width="3.00390625" style="36" customWidth="1"/>
    <col min="19" max="19" width="5.28125" style="67" customWidth="1"/>
    <col min="20" max="20" width="4.7109375" style="38" customWidth="1"/>
    <col min="21" max="21" width="4.421875" style="32" bestFit="1" customWidth="1"/>
    <col min="22" max="22" width="12.00390625" style="32" customWidth="1"/>
    <col min="23" max="23" width="16.57421875" style="32" customWidth="1"/>
    <col min="24" max="24" width="0.13671875" style="32" customWidth="1"/>
    <col min="25" max="16384" width="9.140625" style="32" customWidth="1"/>
  </cols>
  <sheetData>
    <row r="1" spans="1:23" ht="19.5" customHeight="1">
      <c r="A1" s="244" t="s">
        <v>469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31" t="s">
        <v>20</v>
      </c>
    </row>
    <row r="2" spans="1:19" ht="15">
      <c r="A2" s="33" t="s">
        <v>401</v>
      </c>
      <c r="B2" s="34"/>
      <c r="S2" s="37"/>
    </row>
    <row r="3" spans="1:19" ht="15">
      <c r="A3" s="33" t="s">
        <v>402</v>
      </c>
      <c r="B3" s="34"/>
      <c r="S3" s="37"/>
    </row>
    <row r="4" spans="1:19" ht="15">
      <c r="A4" s="33" t="s">
        <v>403</v>
      </c>
      <c r="B4" s="34"/>
      <c r="S4" s="37"/>
    </row>
    <row r="5" spans="1:23" ht="16.5" customHeight="1">
      <c r="A5" s="245" t="s">
        <v>1</v>
      </c>
      <c r="B5" s="234" t="s">
        <v>22</v>
      </c>
      <c r="C5" s="245" t="s">
        <v>12</v>
      </c>
      <c r="D5" s="248" t="s">
        <v>0</v>
      </c>
      <c r="E5" s="251" t="s">
        <v>13</v>
      </c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3"/>
      <c r="S5" s="202" t="s">
        <v>14</v>
      </c>
      <c r="T5" s="197"/>
      <c r="U5" s="234" t="s">
        <v>404</v>
      </c>
      <c r="V5" s="234" t="s">
        <v>455</v>
      </c>
      <c r="W5" s="234" t="s">
        <v>16</v>
      </c>
    </row>
    <row r="6" spans="1:23" ht="12">
      <c r="A6" s="246"/>
      <c r="B6" s="235"/>
      <c r="C6" s="246"/>
      <c r="D6" s="249"/>
      <c r="E6" s="42"/>
      <c r="F6" s="42"/>
      <c r="G6" s="42"/>
      <c r="H6" s="42"/>
      <c r="I6" s="42"/>
      <c r="J6" s="42"/>
      <c r="K6" s="43"/>
      <c r="L6" s="43"/>
      <c r="M6" s="43"/>
      <c r="N6" s="43"/>
      <c r="O6" s="43"/>
      <c r="P6" s="43"/>
      <c r="Q6" s="43"/>
      <c r="R6" s="43"/>
      <c r="S6" s="237" t="s">
        <v>40</v>
      </c>
      <c r="T6" s="239" t="s">
        <v>41</v>
      </c>
      <c r="U6" s="235"/>
      <c r="V6" s="235"/>
      <c r="W6" s="235"/>
    </row>
    <row r="7" spans="1:23" ht="26.25" customHeight="1">
      <c r="A7" s="247"/>
      <c r="B7" s="236"/>
      <c r="C7" s="247"/>
      <c r="D7" s="250"/>
      <c r="E7" s="241" t="s">
        <v>23</v>
      </c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3"/>
      <c r="S7" s="238"/>
      <c r="T7" s="240"/>
      <c r="U7" s="236"/>
      <c r="V7" s="236"/>
      <c r="W7" s="236"/>
    </row>
    <row r="8" spans="1:23" ht="15.75" customHeight="1">
      <c r="A8" s="39"/>
      <c r="B8" s="40"/>
      <c r="C8" s="146"/>
      <c r="D8" s="44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6"/>
      <c r="T8" s="47"/>
      <c r="U8" s="40"/>
      <c r="V8" s="40"/>
      <c r="W8" s="41"/>
    </row>
    <row r="9" spans="1:23" ht="15.75" customHeight="1">
      <c r="A9" s="147">
        <v>1</v>
      </c>
      <c r="B9" s="48" t="s">
        <v>367</v>
      </c>
      <c r="C9" s="49" t="s">
        <v>370</v>
      </c>
      <c r="D9" s="50">
        <v>2</v>
      </c>
      <c r="E9" s="51"/>
      <c r="F9" s="51"/>
      <c r="G9" s="51"/>
      <c r="H9" s="52"/>
      <c r="I9" s="148"/>
      <c r="J9" s="52"/>
      <c r="K9" s="148"/>
      <c r="L9" s="148"/>
      <c r="M9" s="148"/>
      <c r="N9" s="52"/>
      <c r="O9" s="148"/>
      <c r="P9" s="148"/>
      <c r="Q9" s="52"/>
      <c r="R9" s="148"/>
      <c r="S9" s="59">
        <v>87</v>
      </c>
      <c r="T9" s="149">
        <f>IF(ISNA(VLOOKUP($B9,TH!$B:$W,19,0)),0,VLOOKUP($B9,TH!$B:$W,19,0))</f>
        <v>87</v>
      </c>
      <c r="U9" s="53"/>
      <c r="V9" s="53"/>
      <c r="W9" s="53"/>
    </row>
    <row r="10" spans="1:23" ht="15.75" customHeight="1">
      <c r="A10" s="150">
        <f>A9+1</f>
        <v>2</v>
      </c>
      <c r="B10" s="54" t="s">
        <v>67</v>
      </c>
      <c r="C10" s="55" t="s">
        <v>93</v>
      </c>
      <c r="D10" s="56">
        <v>3</v>
      </c>
      <c r="E10" s="57"/>
      <c r="F10" s="57"/>
      <c r="G10" s="57"/>
      <c r="H10" s="58"/>
      <c r="I10" s="151"/>
      <c r="J10" s="58"/>
      <c r="K10" s="151"/>
      <c r="L10" s="151"/>
      <c r="M10" s="151"/>
      <c r="N10" s="151"/>
      <c r="O10" s="151"/>
      <c r="P10" s="151"/>
      <c r="Q10" s="151"/>
      <c r="R10" s="151"/>
      <c r="S10" s="59">
        <v>59</v>
      </c>
      <c r="T10" s="149">
        <f>IF(ISNA(VLOOKUP($B10,TH!$B:$W,19,0)),0,VLOOKUP($B10,TH!$B:$W,19,0))</f>
        <v>61</v>
      </c>
      <c r="U10" s="144"/>
      <c r="V10" s="144"/>
      <c r="W10" s="144"/>
    </row>
    <row r="11" spans="1:23" ht="15.75" customHeight="1">
      <c r="A11" s="150">
        <f aca="true" t="shared" si="0" ref="A11:A48">A10+1</f>
        <v>3</v>
      </c>
      <c r="B11" s="54" t="s">
        <v>481</v>
      </c>
      <c r="C11" s="55" t="s">
        <v>482</v>
      </c>
      <c r="D11" s="56">
        <v>1</v>
      </c>
      <c r="E11" s="152"/>
      <c r="F11" s="57"/>
      <c r="G11" s="57"/>
      <c r="H11" s="58"/>
      <c r="I11" s="151"/>
      <c r="J11" s="151"/>
      <c r="K11" s="151"/>
      <c r="L11" s="151"/>
      <c r="M11" s="58"/>
      <c r="N11" s="58"/>
      <c r="O11" s="151"/>
      <c r="P11" s="58"/>
      <c r="Q11" s="151"/>
      <c r="R11" s="151"/>
      <c r="S11" s="59">
        <v>43</v>
      </c>
      <c r="T11" s="149">
        <f>IF(ISNA(VLOOKUP($B11,TH!$B:$W,19,0)),0,VLOOKUP($B11,TH!$B:$W,19,0))</f>
        <v>43</v>
      </c>
      <c r="U11" s="144"/>
      <c r="V11" s="144"/>
      <c r="W11" s="144"/>
    </row>
    <row r="12" spans="1:23" ht="15.75" customHeight="1">
      <c r="A12" s="150">
        <f t="shared" si="0"/>
        <v>4</v>
      </c>
      <c r="B12" s="54" t="s">
        <v>63</v>
      </c>
      <c r="C12" s="55" t="s">
        <v>89</v>
      </c>
      <c r="D12" s="56">
        <v>2</v>
      </c>
      <c r="E12" s="57"/>
      <c r="F12" s="57"/>
      <c r="G12" s="57"/>
      <c r="H12" s="58"/>
      <c r="I12" s="58"/>
      <c r="J12" s="58"/>
      <c r="K12" s="153"/>
      <c r="L12" s="153"/>
      <c r="M12" s="153"/>
      <c r="N12" s="153"/>
      <c r="O12" s="153"/>
      <c r="P12" s="153"/>
      <c r="Q12" s="153"/>
      <c r="R12" s="153"/>
      <c r="S12" s="59">
        <v>40</v>
      </c>
      <c r="T12" s="149">
        <f>IF(ISNA(VLOOKUP($B12,TH!$B:$W,19,0)),0,VLOOKUP($B12,TH!$B:$W,19,0))</f>
        <v>41</v>
      </c>
      <c r="U12" s="144"/>
      <c r="V12" s="144"/>
      <c r="W12" s="144"/>
    </row>
    <row r="13" spans="1:23" ht="15.75" customHeight="1">
      <c r="A13" s="150">
        <f t="shared" si="0"/>
        <v>5</v>
      </c>
      <c r="B13" s="54" t="s">
        <v>66</v>
      </c>
      <c r="C13" s="55" t="s">
        <v>92</v>
      </c>
      <c r="D13" s="56">
        <v>2</v>
      </c>
      <c r="E13" s="57"/>
      <c r="F13" s="57"/>
      <c r="G13" s="57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9">
        <v>39</v>
      </c>
      <c r="T13" s="149">
        <f>IF(ISNA(VLOOKUP($B13,TH!$B:$W,19,0)),0,VLOOKUP($B13,TH!$B:$W,19,0))</f>
        <v>40</v>
      </c>
      <c r="U13" s="144"/>
      <c r="V13" s="144"/>
      <c r="W13" s="144"/>
    </row>
    <row r="14" spans="1:23" ht="15.75" customHeight="1">
      <c r="A14" s="150">
        <f t="shared" si="0"/>
        <v>6</v>
      </c>
      <c r="B14" s="54" t="s">
        <v>43</v>
      </c>
      <c r="C14" s="55" t="s">
        <v>71</v>
      </c>
      <c r="D14" s="56">
        <v>4</v>
      </c>
      <c r="E14" s="57"/>
      <c r="F14" s="57"/>
      <c r="G14" s="57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9">
        <v>35</v>
      </c>
      <c r="T14" s="149">
        <f>IF(ISNA(VLOOKUP($B14,TH!$B:$W,19,0)),0,VLOOKUP($B14,TH!$B:$W,19,0))</f>
        <v>42</v>
      </c>
      <c r="U14" s="144"/>
      <c r="V14" s="144"/>
      <c r="W14" s="144"/>
    </row>
    <row r="15" spans="1:23" ht="15.75" customHeight="1">
      <c r="A15" s="150">
        <f t="shared" si="0"/>
        <v>7</v>
      </c>
      <c r="B15" s="54" t="s">
        <v>44</v>
      </c>
      <c r="C15" s="55" t="s">
        <v>72</v>
      </c>
      <c r="D15" s="56">
        <v>3</v>
      </c>
      <c r="E15" s="57"/>
      <c r="F15" s="57"/>
      <c r="G15" s="57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9">
        <v>34</v>
      </c>
      <c r="T15" s="149">
        <f>IF(ISNA(VLOOKUP($B15,TH!$B:$W,19,0)),0,VLOOKUP($B15,TH!$B:$W,19,0))</f>
        <v>37</v>
      </c>
      <c r="U15" s="121"/>
      <c r="V15" s="125"/>
      <c r="W15" s="121"/>
    </row>
    <row r="16" spans="1:23" ht="15.75" customHeight="1">
      <c r="A16" s="150">
        <f t="shared" si="0"/>
        <v>8</v>
      </c>
      <c r="B16" s="54" t="s">
        <v>59</v>
      </c>
      <c r="C16" s="55" t="s">
        <v>86</v>
      </c>
      <c r="D16" s="56">
        <v>3</v>
      </c>
      <c r="E16" s="57"/>
      <c r="F16" s="57"/>
      <c r="G16" s="57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9">
        <v>32</v>
      </c>
      <c r="T16" s="149">
        <f>IF(ISNA(VLOOKUP($B16,TH!$B:$W,19,0)),0,VLOOKUP($B16,TH!$B:$W,19,0))</f>
        <v>32</v>
      </c>
      <c r="U16" s="121"/>
      <c r="V16" s="125"/>
      <c r="W16" s="121"/>
    </row>
    <row r="17" spans="1:23" ht="15.75" customHeight="1">
      <c r="A17" s="150">
        <f t="shared" si="0"/>
        <v>9</v>
      </c>
      <c r="B17" s="60" t="s">
        <v>65</v>
      </c>
      <c r="C17" s="55" t="s">
        <v>91</v>
      </c>
      <c r="D17" s="61">
        <v>2</v>
      </c>
      <c r="E17" s="62"/>
      <c r="F17" s="62"/>
      <c r="G17" s="62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59">
        <v>32</v>
      </c>
      <c r="T17" s="149">
        <f>IF(ISNA(VLOOKUP($B17,TH!$B:$W,19,0)),0,VLOOKUP($B17,TH!$B:$W,19,0))</f>
        <v>40</v>
      </c>
      <c r="U17" s="127"/>
      <c r="V17" s="130"/>
      <c r="W17" s="127"/>
    </row>
    <row r="18" spans="1:23" ht="15.75" customHeight="1">
      <c r="A18" s="150">
        <f t="shared" si="0"/>
        <v>10</v>
      </c>
      <c r="B18" s="48" t="s">
        <v>50</v>
      </c>
      <c r="C18" s="49" t="s">
        <v>77</v>
      </c>
      <c r="D18" s="50">
        <v>3</v>
      </c>
      <c r="E18" s="51"/>
      <c r="F18" s="51"/>
      <c r="G18" s="51"/>
      <c r="H18" s="52"/>
      <c r="I18" s="148"/>
      <c r="J18" s="52"/>
      <c r="K18" s="148"/>
      <c r="L18" s="148"/>
      <c r="M18" s="148"/>
      <c r="N18" s="52"/>
      <c r="O18" s="148"/>
      <c r="P18" s="148"/>
      <c r="Q18" s="52"/>
      <c r="R18" s="148"/>
      <c r="S18" s="59">
        <v>24</v>
      </c>
      <c r="T18" s="149">
        <f>IF(ISNA(VLOOKUP($B18,TH!$B:$W,19,0)),0,VLOOKUP($B18,TH!$B:$W,19,0))</f>
        <v>24</v>
      </c>
      <c r="U18" s="53"/>
      <c r="V18" s="53"/>
      <c r="W18" s="53"/>
    </row>
    <row r="19" spans="1:23" ht="15.75" customHeight="1">
      <c r="A19" s="150">
        <f t="shared" si="0"/>
        <v>11</v>
      </c>
      <c r="B19" s="54" t="s">
        <v>362</v>
      </c>
      <c r="C19" s="55" t="s">
        <v>363</v>
      </c>
      <c r="D19" s="56">
        <v>1</v>
      </c>
      <c r="E19" s="57"/>
      <c r="F19" s="57"/>
      <c r="G19" s="57"/>
      <c r="H19" s="58"/>
      <c r="I19" s="151"/>
      <c r="J19" s="58"/>
      <c r="K19" s="151"/>
      <c r="L19" s="151"/>
      <c r="M19" s="151"/>
      <c r="N19" s="151"/>
      <c r="O19" s="151"/>
      <c r="P19" s="151"/>
      <c r="Q19" s="151"/>
      <c r="R19" s="151"/>
      <c r="S19" s="59">
        <v>23</v>
      </c>
      <c r="T19" s="149">
        <f>IF(ISNA(VLOOKUP($B19,TH!$B:$W,19,0)),0,VLOOKUP($B19,TH!$B:$W,19,0))</f>
        <v>23</v>
      </c>
      <c r="U19" s="144"/>
      <c r="V19" s="144"/>
      <c r="W19" s="144"/>
    </row>
    <row r="20" spans="1:23" ht="15.75" customHeight="1">
      <c r="A20" s="150">
        <f t="shared" si="0"/>
        <v>12</v>
      </c>
      <c r="B20" s="54" t="s">
        <v>49</v>
      </c>
      <c r="C20" s="55" t="s">
        <v>76</v>
      </c>
      <c r="D20" s="56">
        <v>3</v>
      </c>
      <c r="E20" s="152"/>
      <c r="F20" s="57"/>
      <c r="G20" s="57"/>
      <c r="H20" s="58"/>
      <c r="I20" s="151"/>
      <c r="J20" s="151"/>
      <c r="K20" s="151"/>
      <c r="L20" s="151"/>
      <c r="M20" s="58"/>
      <c r="N20" s="58"/>
      <c r="O20" s="151"/>
      <c r="P20" s="58"/>
      <c r="Q20" s="151"/>
      <c r="R20" s="151"/>
      <c r="S20" s="59">
        <v>22</v>
      </c>
      <c r="T20" s="149">
        <f>IF(ISNA(VLOOKUP($B20,TH!$B:$W,19,0)),0,VLOOKUP($B20,TH!$B:$W,19,0))</f>
        <v>25</v>
      </c>
      <c r="U20" s="144"/>
      <c r="V20" s="144"/>
      <c r="W20" s="144"/>
    </row>
    <row r="21" spans="1:23" ht="15.75" customHeight="1">
      <c r="A21" s="150">
        <f t="shared" si="0"/>
        <v>13</v>
      </c>
      <c r="B21" s="54" t="s">
        <v>69</v>
      </c>
      <c r="C21" s="55" t="s">
        <v>95</v>
      </c>
      <c r="D21" s="56">
        <v>3</v>
      </c>
      <c r="E21" s="57"/>
      <c r="F21" s="57"/>
      <c r="G21" s="57"/>
      <c r="H21" s="58"/>
      <c r="I21" s="58"/>
      <c r="J21" s="58"/>
      <c r="K21" s="153"/>
      <c r="L21" s="153"/>
      <c r="M21" s="153"/>
      <c r="N21" s="153"/>
      <c r="O21" s="153"/>
      <c r="P21" s="153"/>
      <c r="Q21" s="153"/>
      <c r="R21" s="153"/>
      <c r="S21" s="59">
        <v>22</v>
      </c>
      <c r="T21" s="149">
        <f>IF(ISNA(VLOOKUP($B21,TH!$B:$W,19,0)),0,VLOOKUP($B21,TH!$B:$W,19,0))</f>
        <v>23</v>
      </c>
      <c r="U21" s="144"/>
      <c r="V21" s="144"/>
      <c r="W21" s="144"/>
    </row>
    <row r="22" spans="1:23" ht="15.75" customHeight="1">
      <c r="A22" s="150">
        <f t="shared" si="0"/>
        <v>14</v>
      </c>
      <c r="B22" s="54" t="s">
        <v>364</v>
      </c>
      <c r="C22" s="55" t="s">
        <v>365</v>
      </c>
      <c r="D22" s="56">
        <v>1</v>
      </c>
      <c r="E22" s="57"/>
      <c r="F22" s="57"/>
      <c r="G22" s="57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9">
        <v>21</v>
      </c>
      <c r="T22" s="149">
        <f>IF(ISNA(VLOOKUP($B22,TH!$B:$W,19,0)),0,VLOOKUP($B22,TH!$B:$W,19,0))</f>
        <v>21</v>
      </c>
      <c r="U22" s="144"/>
      <c r="V22" s="144"/>
      <c r="W22" s="144"/>
    </row>
    <row r="23" spans="1:23" ht="15.75" customHeight="1">
      <c r="A23" s="150">
        <f t="shared" si="0"/>
        <v>15</v>
      </c>
      <c r="B23" s="48" t="s">
        <v>484</v>
      </c>
      <c r="C23" s="49" t="s">
        <v>483</v>
      </c>
      <c r="D23" s="50">
        <v>3</v>
      </c>
      <c r="E23" s="51"/>
      <c r="F23" s="51"/>
      <c r="G23" s="51"/>
      <c r="H23" s="52"/>
      <c r="I23" s="148"/>
      <c r="J23" s="52"/>
      <c r="K23" s="148"/>
      <c r="L23" s="148"/>
      <c r="M23" s="148"/>
      <c r="N23" s="52"/>
      <c r="O23" s="148"/>
      <c r="P23" s="148"/>
      <c r="Q23" s="52"/>
      <c r="R23" s="148"/>
      <c r="S23" s="59">
        <v>19</v>
      </c>
      <c r="T23" s="149">
        <f>IF(ISNA(VLOOKUP($B23,TH!$B:$W,19,0)),0,VLOOKUP($B23,TH!$B:$W,19,0))</f>
        <v>19</v>
      </c>
      <c r="U23" s="53"/>
      <c r="V23" s="53"/>
      <c r="W23" s="53"/>
    </row>
    <row r="24" spans="1:23" ht="15.75" customHeight="1">
      <c r="A24" s="150">
        <f t="shared" si="0"/>
        <v>16</v>
      </c>
      <c r="B24" s="54" t="s">
        <v>48</v>
      </c>
      <c r="C24" s="55" t="s">
        <v>406</v>
      </c>
      <c r="D24" s="56">
        <v>3</v>
      </c>
      <c r="E24" s="57"/>
      <c r="F24" s="57"/>
      <c r="G24" s="57"/>
      <c r="H24" s="58"/>
      <c r="I24" s="151"/>
      <c r="J24" s="58"/>
      <c r="K24" s="151"/>
      <c r="L24" s="151"/>
      <c r="M24" s="151"/>
      <c r="N24" s="151"/>
      <c r="O24" s="151"/>
      <c r="P24" s="151"/>
      <c r="Q24" s="151"/>
      <c r="R24" s="151"/>
      <c r="S24" s="59">
        <v>18</v>
      </c>
      <c r="T24" s="149">
        <f>IF(ISNA(VLOOKUP($B24,TH!$B:$W,19,0)),0,VLOOKUP($B24,TH!$B:$W,19,0))</f>
        <v>22</v>
      </c>
      <c r="U24" s="144"/>
      <c r="V24" s="144"/>
      <c r="W24" s="144"/>
    </row>
    <row r="25" spans="1:23" ht="15.75" customHeight="1">
      <c r="A25" s="150">
        <f t="shared" si="0"/>
        <v>17</v>
      </c>
      <c r="B25" s="54" t="s">
        <v>369</v>
      </c>
      <c r="C25" s="55" t="s">
        <v>368</v>
      </c>
      <c r="D25" s="56">
        <v>3</v>
      </c>
      <c r="E25" s="152"/>
      <c r="F25" s="57"/>
      <c r="G25" s="57"/>
      <c r="H25" s="58"/>
      <c r="I25" s="151"/>
      <c r="J25" s="151"/>
      <c r="K25" s="151"/>
      <c r="L25" s="151"/>
      <c r="M25" s="58"/>
      <c r="N25" s="58"/>
      <c r="O25" s="151"/>
      <c r="P25" s="58"/>
      <c r="Q25" s="151"/>
      <c r="R25" s="151"/>
      <c r="S25" s="59">
        <v>17</v>
      </c>
      <c r="T25" s="149">
        <f>IF(ISNA(VLOOKUP($B25,TH!$B:$W,19,0)),0,VLOOKUP($B25,TH!$B:$W,19,0))</f>
        <v>17</v>
      </c>
      <c r="U25" s="144"/>
      <c r="V25" s="144"/>
      <c r="W25" s="144"/>
    </row>
    <row r="26" spans="1:23" ht="15.75" customHeight="1">
      <c r="A26" s="150">
        <f t="shared" si="0"/>
        <v>18</v>
      </c>
      <c r="B26" s="54" t="s">
        <v>56</v>
      </c>
      <c r="C26" s="55" t="s">
        <v>83</v>
      </c>
      <c r="D26" s="56">
        <v>4</v>
      </c>
      <c r="E26" s="57"/>
      <c r="F26" s="57"/>
      <c r="G26" s="57"/>
      <c r="H26" s="58"/>
      <c r="I26" s="58"/>
      <c r="J26" s="58"/>
      <c r="K26" s="153"/>
      <c r="L26" s="153"/>
      <c r="M26" s="153"/>
      <c r="N26" s="153"/>
      <c r="O26" s="153"/>
      <c r="P26" s="153"/>
      <c r="Q26" s="153"/>
      <c r="R26" s="153"/>
      <c r="S26" s="59">
        <v>16</v>
      </c>
      <c r="T26" s="149">
        <f>IF(ISNA(VLOOKUP($B26,TH!$B:$W,19,0)),0,VLOOKUP($B26,TH!$B:$W,19,0))</f>
        <v>19</v>
      </c>
      <c r="U26" s="144"/>
      <c r="V26" s="144"/>
      <c r="W26" s="144"/>
    </row>
    <row r="27" spans="1:23" ht="15.75" customHeight="1">
      <c r="A27" s="150">
        <f t="shared" si="0"/>
        <v>19</v>
      </c>
      <c r="B27" s="54" t="s">
        <v>61</v>
      </c>
      <c r="C27" s="55" t="s">
        <v>88</v>
      </c>
      <c r="D27" s="56">
        <v>2</v>
      </c>
      <c r="E27" s="57"/>
      <c r="F27" s="57"/>
      <c r="G27" s="57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9">
        <v>16</v>
      </c>
      <c r="T27" s="149">
        <f>IF(ISNA(VLOOKUP($B27,TH!$B:$W,19,0)),0,VLOOKUP($B27,TH!$B:$W,19,0))</f>
        <v>16</v>
      </c>
      <c r="U27" s="144"/>
      <c r="V27" s="144"/>
      <c r="W27" s="144"/>
    </row>
    <row r="28" spans="1:23" ht="15.75" customHeight="1">
      <c r="A28" s="150">
        <f t="shared" si="0"/>
        <v>20</v>
      </c>
      <c r="B28" s="48" t="s">
        <v>51</v>
      </c>
      <c r="C28" s="49" t="s">
        <v>78</v>
      </c>
      <c r="D28" s="50">
        <v>2</v>
      </c>
      <c r="E28" s="51"/>
      <c r="F28" s="51"/>
      <c r="G28" s="51"/>
      <c r="H28" s="52"/>
      <c r="I28" s="148"/>
      <c r="J28" s="52"/>
      <c r="K28" s="148"/>
      <c r="L28" s="148"/>
      <c r="M28" s="148"/>
      <c r="N28" s="52"/>
      <c r="O28" s="148"/>
      <c r="P28" s="148"/>
      <c r="Q28" s="52"/>
      <c r="R28" s="148"/>
      <c r="S28" s="59">
        <v>15</v>
      </c>
      <c r="T28" s="149">
        <f>IF(ISNA(VLOOKUP($B28,TH!$B:$W,19,0)),0,VLOOKUP($B28,TH!$B:$W,19,0))</f>
        <v>20</v>
      </c>
      <c r="U28" s="53"/>
      <c r="V28" s="53"/>
      <c r="W28" s="53"/>
    </row>
    <row r="29" spans="1:23" ht="15.75" customHeight="1">
      <c r="A29" s="150">
        <f t="shared" si="0"/>
        <v>21</v>
      </c>
      <c r="B29" s="54" t="s">
        <v>68</v>
      </c>
      <c r="C29" s="55" t="s">
        <v>94</v>
      </c>
      <c r="D29" s="56">
        <v>2</v>
      </c>
      <c r="E29" s="57"/>
      <c r="F29" s="57"/>
      <c r="G29" s="57"/>
      <c r="H29" s="58"/>
      <c r="I29" s="151"/>
      <c r="J29" s="58"/>
      <c r="K29" s="151"/>
      <c r="L29" s="151"/>
      <c r="M29" s="151"/>
      <c r="N29" s="151"/>
      <c r="O29" s="151"/>
      <c r="P29" s="151"/>
      <c r="Q29" s="151"/>
      <c r="R29" s="151"/>
      <c r="S29" s="59">
        <v>13</v>
      </c>
      <c r="T29" s="149">
        <f>IF(ISNA(VLOOKUP($B29,TH!$B:$W,19,0)),0,VLOOKUP($B29,TH!$B:$W,19,0))</f>
        <v>13</v>
      </c>
      <c r="U29" s="144"/>
      <c r="V29" s="144"/>
      <c r="W29" s="144"/>
    </row>
    <row r="30" spans="1:23" ht="15.75" customHeight="1">
      <c r="A30" s="150">
        <f t="shared" si="0"/>
        <v>22</v>
      </c>
      <c r="B30" s="54" t="s">
        <v>60</v>
      </c>
      <c r="C30" s="55" t="s">
        <v>87</v>
      </c>
      <c r="D30" s="56">
        <v>3</v>
      </c>
      <c r="E30" s="152"/>
      <c r="F30" s="57"/>
      <c r="G30" s="57"/>
      <c r="H30" s="58"/>
      <c r="I30" s="151"/>
      <c r="J30" s="151"/>
      <c r="K30" s="151"/>
      <c r="L30" s="151"/>
      <c r="M30" s="58"/>
      <c r="N30" s="58"/>
      <c r="O30" s="151"/>
      <c r="P30" s="58"/>
      <c r="Q30" s="151"/>
      <c r="R30" s="151"/>
      <c r="S30" s="59">
        <v>12</v>
      </c>
      <c r="T30" s="149">
        <f>IF(ISNA(VLOOKUP($B30,TH!$B:$W,19,0)),0,VLOOKUP($B30,TH!$B:$W,19,0))</f>
        <v>17</v>
      </c>
      <c r="U30" s="144"/>
      <c r="V30" s="144"/>
      <c r="W30" s="144"/>
    </row>
    <row r="31" spans="1:23" ht="15.75" customHeight="1">
      <c r="A31" s="150">
        <f t="shared" si="0"/>
        <v>23</v>
      </c>
      <c r="B31" s="54" t="s">
        <v>45</v>
      </c>
      <c r="C31" s="55" t="s">
        <v>73</v>
      </c>
      <c r="D31" s="56">
        <v>2</v>
      </c>
      <c r="E31" s="57"/>
      <c r="F31" s="57"/>
      <c r="G31" s="57"/>
      <c r="H31" s="58"/>
      <c r="I31" s="58"/>
      <c r="J31" s="58"/>
      <c r="K31" s="153"/>
      <c r="L31" s="153"/>
      <c r="M31" s="153"/>
      <c r="N31" s="153"/>
      <c r="O31" s="153"/>
      <c r="P31" s="153"/>
      <c r="Q31" s="153"/>
      <c r="R31" s="153"/>
      <c r="S31" s="59">
        <v>11</v>
      </c>
      <c r="T31" s="149">
        <f>IF(ISNA(VLOOKUP($B31,TH!$B:$W,19,0)),0,VLOOKUP($B31,TH!$B:$W,19,0))</f>
        <v>11</v>
      </c>
      <c r="U31" s="144"/>
      <c r="V31" s="144"/>
      <c r="W31" s="144"/>
    </row>
    <row r="32" spans="1:23" ht="15.75" customHeight="1">
      <c r="A32" s="150">
        <f t="shared" si="0"/>
        <v>24</v>
      </c>
      <c r="B32" s="54" t="s">
        <v>52</v>
      </c>
      <c r="C32" s="55" t="s">
        <v>79</v>
      </c>
      <c r="D32" s="56">
        <v>2</v>
      </c>
      <c r="E32" s="57"/>
      <c r="F32" s="57"/>
      <c r="G32" s="57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9">
        <v>11</v>
      </c>
      <c r="T32" s="149">
        <f>IF(ISNA(VLOOKUP($B32,TH!$B:$W,19,0)),0,VLOOKUP($B32,TH!$B:$W,19,0))</f>
        <v>12</v>
      </c>
      <c r="U32" s="144"/>
      <c r="V32" s="144"/>
      <c r="W32" s="144"/>
    </row>
    <row r="33" spans="1:23" ht="15.75" customHeight="1">
      <c r="A33" s="150">
        <f t="shared" si="0"/>
        <v>25</v>
      </c>
      <c r="B33" s="48" t="s">
        <v>64</v>
      </c>
      <c r="C33" s="49" t="s">
        <v>90</v>
      </c>
      <c r="D33" s="50">
        <v>2</v>
      </c>
      <c r="E33" s="51"/>
      <c r="F33" s="51"/>
      <c r="G33" s="51"/>
      <c r="H33" s="52"/>
      <c r="I33" s="148"/>
      <c r="J33" s="52"/>
      <c r="K33" s="148"/>
      <c r="L33" s="148"/>
      <c r="M33" s="148"/>
      <c r="N33" s="52"/>
      <c r="O33" s="148"/>
      <c r="P33" s="148"/>
      <c r="Q33" s="52"/>
      <c r="R33" s="148"/>
      <c r="S33" s="59">
        <v>10</v>
      </c>
      <c r="T33" s="149">
        <f>IF(ISNA(VLOOKUP($B33,TH!$B:$W,19,0)),0,VLOOKUP($B33,TH!$B:$W,19,0))</f>
        <v>10</v>
      </c>
      <c r="U33" s="53"/>
      <c r="V33" s="53"/>
      <c r="W33" s="53"/>
    </row>
    <row r="34" spans="1:23" ht="15.75" customHeight="1">
      <c r="A34" s="150">
        <f t="shared" si="0"/>
        <v>26</v>
      </c>
      <c r="B34" s="54" t="s">
        <v>42</v>
      </c>
      <c r="C34" s="55" t="s">
        <v>405</v>
      </c>
      <c r="D34" s="56">
        <v>2</v>
      </c>
      <c r="E34" s="57"/>
      <c r="F34" s="57"/>
      <c r="G34" s="57"/>
      <c r="H34" s="58"/>
      <c r="I34" s="151"/>
      <c r="J34" s="58"/>
      <c r="K34" s="151"/>
      <c r="L34" s="151"/>
      <c r="M34" s="151"/>
      <c r="N34" s="151"/>
      <c r="O34" s="151"/>
      <c r="P34" s="151"/>
      <c r="Q34" s="151"/>
      <c r="R34" s="151"/>
      <c r="S34" s="59">
        <v>9</v>
      </c>
      <c r="T34" s="149">
        <f>IF(ISNA(VLOOKUP($B34,TH!$B:$W,19,0)),0,VLOOKUP($B34,TH!$B:$W,19,0))</f>
        <v>19</v>
      </c>
      <c r="U34" s="144"/>
      <c r="V34" s="144"/>
      <c r="W34" s="144"/>
    </row>
    <row r="35" spans="1:23" ht="15.75" customHeight="1">
      <c r="A35" s="150">
        <f t="shared" si="0"/>
        <v>27</v>
      </c>
      <c r="B35" s="54" t="s">
        <v>46</v>
      </c>
      <c r="C35" s="55" t="s">
        <v>74</v>
      </c>
      <c r="D35" s="56">
        <v>2</v>
      </c>
      <c r="E35" s="152"/>
      <c r="F35" s="57"/>
      <c r="G35" s="57"/>
      <c r="H35" s="58"/>
      <c r="I35" s="151"/>
      <c r="J35" s="151"/>
      <c r="K35" s="151"/>
      <c r="L35" s="151"/>
      <c r="M35" s="58"/>
      <c r="N35" s="58"/>
      <c r="O35" s="151"/>
      <c r="P35" s="58"/>
      <c r="Q35" s="151"/>
      <c r="R35" s="151"/>
      <c r="S35" s="59">
        <v>9</v>
      </c>
      <c r="T35" s="149">
        <f>IF(ISNA(VLOOKUP($B35,TH!$B:$W,19,0)),0,VLOOKUP($B35,TH!$B:$W,19,0))</f>
        <v>10</v>
      </c>
      <c r="U35" s="144"/>
      <c r="V35" s="144"/>
      <c r="W35" s="144"/>
    </row>
    <row r="36" spans="1:26" ht="15.75" customHeight="1">
      <c r="A36" s="150">
        <f t="shared" si="0"/>
        <v>28</v>
      </c>
      <c r="B36" s="54" t="s">
        <v>58</v>
      </c>
      <c r="C36" s="55" t="s">
        <v>85</v>
      </c>
      <c r="D36" s="56">
        <v>2</v>
      </c>
      <c r="E36" s="57"/>
      <c r="F36" s="57"/>
      <c r="G36" s="57"/>
      <c r="H36" s="58"/>
      <c r="I36" s="58"/>
      <c r="J36" s="58"/>
      <c r="K36" s="153"/>
      <c r="L36" s="153"/>
      <c r="M36" s="153"/>
      <c r="N36" s="153"/>
      <c r="O36" s="153"/>
      <c r="P36" s="153"/>
      <c r="Q36" s="153"/>
      <c r="R36" s="153"/>
      <c r="S36" s="59">
        <v>9</v>
      </c>
      <c r="T36" s="149">
        <f>IF(ISNA(VLOOKUP($B36,TH!$B:$W,19,0)),0,VLOOKUP($B36,TH!$B:$W,19,0))</f>
        <v>9</v>
      </c>
      <c r="U36" s="144"/>
      <c r="V36" s="144"/>
      <c r="W36" s="144"/>
      <c r="Z36" s="32">
        <f>8*45</f>
        <v>360</v>
      </c>
    </row>
    <row r="37" spans="1:23" ht="15.75" customHeight="1">
      <c r="A37" s="150">
        <f t="shared" si="0"/>
        <v>29</v>
      </c>
      <c r="B37" s="54" t="s">
        <v>371</v>
      </c>
      <c r="C37" s="55" t="s">
        <v>372</v>
      </c>
      <c r="D37" s="56">
        <v>2</v>
      </c>
      <c r="E37" s="57"/>
      <c r="F37" s="57"/>
      <c r="G37" s="57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9">
        <v>9</v>
      </c>
      <c r="T37" s="149">
        <f>IF(ISNA(VLOOKUP($B37,TH!$B:$W,19,0)),0,VLOOKUP($B37,TH!$B:$W,19,0))</f>
        <v>9</v>
      </c>
      <c r="U37" s="144"/>
      <c r="V37" s="144"/>
      <c r="W37" s="144"/>
    </row>
    <row r="38" spans="1:23" ht="15.75" customHeight="1">
      <c r="A38" s="150">
        <f t="shared" si="0"/>
        <v>30</v>
      </c>
      <c r="B38" s="48" t="s">
        <v>62</v>
      </c>
      <c r="C38" s="49" t="s">
        <v>359</v>
      </c>
      <c r="D38" s="50">
        <v>3</v>
      </c>
      <c r="E38" s="51"/>
      <c r="F38" s="51"/>
      <c r="G38" s="51"/>
      <c r="H38" s="52"/>
      <c r="I38" s="148"/>
      <c r="J38" s="52"/>
      <c r="K38" s="148"/>
      <c r="L38" s="148"/>
      <c r="M38" s="148"/>
      <c r="N38" s="52"/>
      <c r="O38" s="148"/>
      <c r="P38" s="148"/>
      <c r="Q38" s="52"/>
      <c r="R38" s="148"/>
      <c r="S38" s="59">
        <v>8</v>
      </c>
      <c r="T38" s="149">
        <f>IF(ISNA(VLOOKUP($B38,TH!$B:$W,19,0)),0,VLOOKUP($B38,TH!$B:$W,19,0))</f>
        <v>8</v>
      </c>
      <c r="U38" s="53"/>
      <c r="V38" s="53"/>
      <c r="W38" s="53"/>
    </row>
    <row r="39" spans="1:23" ht="15.75" customHeight="1">
      <c r="A39" s="150">
        <f t="shared" si="0"/>
        <v>31</v>
      </c>
      <c r="B39" s="54" t="s">
        <v>47</v>
      </c>
      <c r="C39" s="55" t="s">
        <v>75</v>
      </c>
      <c r="D39" s="56">
        <v>2</v>
      </c>
      <c r="E39" s="57"/>
      <c r="F39" s="57"/>
      <c r="G39" s="57"/>
      <c r="H39" s="58"/>
      <c r="I39" s="151"/>
      <c r="J39" s="58"/>
      <c r="K39" s="151"/>
      <c r="L39" s="151"/>
      <c r="M39" s="151"/>
      <c r="N39" s="151"/>
      <c r="O39" s="151"/>
      <c r="P39" s="151"/>
      <c r="Q39" s="151"/>
      <c r="R39" s="151"/>
      <c r="S39" s="59">
        <v>7</v>
      </c>
      <c r="T39" s="149">
        <f>IF(ISNA(VLOOKUP($B39,TH!$B:$W,19,0)),0,VLOOKUP($B39,TH!$B:$W,19,0))</f>
        <v>13</v>
      </c>
      <c r="U39" s="144"/>
      <c r="V39" s="144"/>
      <c r="W39" s="144"/>
    </row>
    <row r="40" spans="1:23" ht="15.75" customHeight="1">
      <c r="A40" s="150">
        <f t="shared" si="0"/>
        <v>32</v>
      </c>
      <c r="B40" s="54" t="s">
        <v>54</v>
      </c>
      <c r="C40" s="55" t="s">
        <v>81</v>
      </c>
      <c r="D40" s="56">
        <v>2</v>
      </c>
      <c r="E40" s="152"/>
      <c r="F40" s="57"/>
      <c r="G40" s="57"/>
      <c r="H40" s="58"/>
      <c r="I40" s="151"/>
      <c r="J40" s="151"/>
      <c r="K40" s="151"/>
      <c r="L40" s="151"/>
      <c r="M40" s="58"/>
      <c r="N40" s="58"/>
      <c r="O40" s="151"/>
      <c r="P40" s="58"/>
      <c r="Q40" s="151"/>
      <c r="R40" s="151"/>
      <c r="S40" s="59">
        <v>7</v>
      </c>
      <c r="T40" s="149">
        <f>IF(ISNA(VLOOKUP($B40,TH!$B:$W,19,0)),0,VLOOKUP($B40,TH!$B:$W,19,0))</f>
        <v>7</v>
      </c>
      <c r="U40" s="144"/>
      <c r="V40" s="144"/>
      <c r="W40" s="144"/>
    </row>
    <row r="41" spans="1:23" ht="15.75" customHeight="1">
      <c r="A41" s="150">
        <f t="shared" si="0"/>
        <v>33</v>
      </c>
      <c r="B41" s="54" t="s">
        <v>57</v>
      </c>
      <c r="C41" s="55" t="s">
        <v>84</v>
      </c>
      <c r="D41" s="56">
        <v>2</v>
      </c>
      <c r="E41" s="57"/>
      <c r="F41" s="57"/>
      <c r="G41" s="57"/>
      <c r="H41" s="58"/>
      <c r="I41" s="58"/>
      <c r="J41" s="58"/>
      <c r="K41" s="153"/>
      <c r="L41" s="153"/>
      <c r="M41" s="153"/>
      <c r="N41" s="153"/>
      <c r="O41" s="153"/>
      <c r="P41" s="153"/>
      <c r="Q41" s="153"/>
      <c r="R41" s="153"/>
      <c r="S41" s="59">
        <v>6</v>
      </c>
      <c r="T41" s="149">
        <f>IF(ISNA(VLOOKUP($B41,TH!$B:$W,19,0)),0,VLOOKUP($B41,TH!$B:$W,19,0))</f>
        <v>9</v>
      </c>
      <c r="U41" s="144"/>
      <c r="V41" s="144"/>
      <c r="W41" s="144"/>
    </row>
    <row r="42" spans="1:23" ht="15.75" customHeight="1">
      <c r="A42" s="150">
        <f t="shared" si="0"/>
        <v>34</v>
      </c>
      <c r="B42" s="54" t="s">
        <v>357</v>
      </c>
      <c r="C42" s="55" t="s">
        <v>407</v>
      </c>
      <c r="D42" s="56">
        <v>1</v>
      </c>
      <c r="E42" s="57"/>
      <c r="F42" s="57"/>
      <c r="G42" s="57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9">
        <v>5</v>
      </c>
      <c r="T42" s="149">
        <f>IF(ISNA(VLOOKUP($B42,TH!$B:$W,19,0)),0,VLOOKUP($B42,TH!$B:$W,19,0))</f>
        <v>5</v>
      </c>
      <c r="U42" s="144"/>
      <c r="V42" s="144"/>
      <c r="W42" s="144"/>
    </row>
    <row r="43" spans="1:23" ht="15.75" customHeight="1">
      <c r="A43" s="150">
        <f t="shared" si="0"/>
        <v>35</v>
      </c>
      <c r="B43" s="48" t="s">
        <v>360</v>
      </c>
      <c r="C43" s="49" t="s">
        <v>361</v>
      </c>
      <c r="D43" s="50">
        <v>1</v>
      </c>
      <c r="E43" s="51"/>
      <c r="F43" s="51"/>
      <c r="G43" s="51"/>
      <c r="H43" s="52"/>
      <c r="I43" s="148"/>
      <c r="J43" s="52"/>
      <c r="K43" s="148"/>
      <c r="L43" s="148"/>
      <c r="M43" s="148"/>
      <c r="N43" s="52"/>
      <c r="O43" s="148"/>
      <c r="P43" s="148"/>
      <c r="Q43" s="52"/>
      <c r="R43" s="148"/>
      <c r="S43" s="59">
        <v>5</v>
      </c>
      <c r="T43" s="149">
        <f>IF(ISNA(VLOOKUP($B43,TH!$B:$W,19,0)),0,VLOOKUP($B43,TH!$B:$W,19,0))</f>
        <v>5</v>
      </c>
      <c r="U43" s="53"/>
      <c r="V43" s="53"/>
      <c r="W43" s="53"/>
    </row>
    <row r="44" spans="1:23" ht="15.75" customHeight="1">
      <c r="A44" s="150">
        <f t="shared" si="0"/>
        <v>36</v>
      </c>
      <c r="B44" s="54" t="s">
        <v>470</v>
      </c>
      <c r="C44" s="55" t="s">
        <v>136</v>
      </c>
      <c r="D44" s="56">
        <v>1</v>
      </c>
      <c r="E44" s="57"/>
      <c r="F44" s="57"/>
      <c r="G44" s="57"/>
      <c r="H44" s="58"/>
      <c r="I44" s="151"/>
      <c r="J44" s="58"/>
      <c r="K44" s="151"/>
      <c r="L44" s="151"/>
      <c r="M44" s="151"/>
      <c r="N44" s="151"/>
      <c r="O44" s="151"/>
      <c r="P44" s="151"/>
      <c r="Q44" s="151"/>
      <c r="R44" s="151"/>
      <c r="S44" s="59">
        <v>4</v>
      </c>
      <c r="T44" s="149">
        <f>IF(ISNA(VLOOKUP($B44,TH!$B:$W,19,0)),0,VLOOKUP($B44,TH!$B:$W,19,0))</f>
        <v>4</v>
      </c>
      <c r="U44" s="144"/>
      <c r="V44" s="144"/>
      <c r="W44" s="144"/>
    </row>
    <row r="45" spans="1:23" ht="15.75" customHeight="1">
      <c r="A45" s="150">
        <f t="shared" si="0"/>
        <v>37</v>
      </c>
      <c r="B45" s="54" t="s">
        <v>55</v>
      </c>
      <c r="C45" s="55" t="s">
        <v>358</v>
      </c>
      <c r="D45" s="56">
        <v>2</v>
      </c>
      <c r="E45" s="152"/>
      <c r="F45" s="57"/>
      <c r="G45" s="57"/>
      <c r="H45" s="58"/>
      <c r="I45" s="151"/>
      <c r="J45" s="151"/>
      <c r="K45" s="151"/>
      <c r="L45" s="151"/>
      <c r="M45" s="58"/>
      <c r="N45" s="58"/>
      <c r="O45" s="151"/>
      <c r="P45" s="58"/>
      <c r="Q45" s="151"/>
      <c r="R45" s="151"/>
      <c r="S45" s="59">
        <v>3</v>
      </c>
      <c r="T45" s="149">
        <f>IF(ISNA(VLOOKUP($B45,TH!$B:$W,19,0)),0,VLOOKUP($B45,TH!$B:$W,19,0))</f>
        <v>3</v>
      </c>
      <c r="U45" s="144"/>
      <c r="V45" s="144"/>
      <c r="W45" s="144"/>
    </row>
    <row r="46" spans="1:23" ht="15.75" customHeight="1">
      <c r="A46" s="150">
        <f t="shared" si="0"/>
        <v>38</v>
      </c>
      <c r="B46" s="54" t="s">
        <v>485</v>
      </c>
      <c r="C46" s="55" t="s">
        <v>486</v>
      </c>
      <c r="D46" s="56">
        <v>3</v>
      </c>
      <c r="E46" s="57"/>
      <c r="F46" s="57"/>
      <c r="G46" s="57"/>
      <c r="H46" s="58"/>
      <c r="I46" s="58"/>
      <c r="J46" s="58"/>
      <c r="K46" s="153"/>
      <c r="L46" s="153"/>
      <c r="M46" s="153"/>
      <c r="N46" s="153"/>
      <c r="O46" s="153"/>
      <c r="P46" s="153"/>
      <c r="Q46" s="153"/>
      <c r="R46" s="153"/>
      <c r="S46" s="59">
        <v>2</v>
      </c>
      <c r="T46" s="149">
        <f>IF(ISNA(VLOOKUP($B46,TH!$B:$W,19,0)),0,VLOOKUP($B46,TH!$B:$W,19,0))</f>
        <v>2</v>
      </c>
      <c r="U46" s="144"/>
      <c r="V46" s="144"/>
      <c r="W46" s="144"/>
    </row>
    <row r="47" spans="1:23" ht="15.75" customHeight="1">
      <c r="A47" s="150">
        <f t="shared" si="0"/>
        <v>39</v>
      </c>
      <c r="B47" s="54" t="s">
        <v>53</v>
      </c>
      <c r="C47" s="55" t="s">
        <v>80</v>
      </c>
      <c r="D47" s="56">
        <v>1</v>
      </c>
      <c r="E47" s="57"/>
      <c r="F47" s="57"/>
      <c r="G47" s="57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9">
        <v>1</v>
      </c>
      <c r="T47" s="149">
        <f>IF(ISNA(VLOOKUP($B47,TH!$B:$W,19,0)),0,VLOOKUP($B47,TH!$B:$W,19,0))</f>
        <v>1</v>
      </c>
      <c r="U47" s="144"/>
      <c r="V47" s="144"/>
      <c r="W47" s="144"/>
    </row>
    <row r="48" spans="1:23" ht="15.75" customHeight="1">
      <c r="A48" s="150">
        <f t="shared" si="0"/>
        <v>40</v>
      </c>
      <c r="B48" s="48" t="s">
        <v>366</v>
      </c>
      <c r="C48" s="49" t="s">
        <v>111</v>
      </c>
      <c r="D48" s="50">
        <v>1</v>
      </c>
      <c r="E48" s="51"/>
      <c r="F48" s="51"/>
      <c r="G48" s="51"/>
      <c r="H48" s="52"/>
      <c r="I48" s="148"/>
      <c r="J48" s="52"/>
      <c r="K48" s="148"/>
      <c r="L48" s="148"/>
      <c r="M48" s="148"/>
      <c r="N48" s="52"/>
      <c r="O48" s="148"/>
      <c r="P48" s="148"/>
      <c r="Q48" s="52"/>
      <c r="R48" s="148"/>
      <c r="S48" s="59">
        <v>1</v>
      </c>
      <c r="T48" s="149">
        <f>IF(ISNA(VLOOKUP($B48,TH!$B:$W,19,0)),0,VLOOKUP($B48,TH!$B:$W,19,0))</f>
        <v>1</v>
      </c>
      <c r="U48" s="53"/>
      <c r="V48" s="53"/>
      <c r="W48" s="53"/>
    </row>
    <row r="49" ht="20.25" customHeight="1"/>
    <row r="50" ht="14.25">
      <c r="V50" s="36" t="s">
        <v>26</v>
      </c>
    </row>
    <row r="51" spans="2:22" ht="14.25">
      <c r="B51" s="37" t="s">
        <v>408</v>
      </c>
      <c r="E51" s="37" t="s">
        <v>17</v>
      </c>
      <c r="V51" s="37" t="s">
        <v>18</v>
      </c>
    </row>
    <row r="52" ht="14.25">
      <c r="V52" s="37" t="s">
        <v>19</v>
      </c>
    </row>
  </sheetData>
  <sheetProtection/>
  <mergeCells count="13">
    <mergeCell ref="E7:R7"/>
    <mergeCell ref="A1:V1"/>
    <mergeCell ref="A5:A7"/>
    <mergeCell ref="B5:B7"/>
    <mergeCell ref="C5:C7"/>
    <mergeCell ref="D5:D7"/>
    <mergeCell ref="E5:R5"/>
    <mergeCell ref="S5:T5"/>
    <mergeCell ref="U5:U7"/>
    <mergeCell ref="V5:V7"/>
    <mergeCell ref="W5:W7"/>
    <mergeCell ref="S6:S7"/>
    <mergeCell ref="T6:T7"/>
  </mergeCells>
  <printOptions horizontalCentered="1"/>
  <pageMargins left="0.25" right="0" top="0.5" bottom="0" header="0.15748031496063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showZeros="0" zoomScale="115" zoomScaleNormal="115" zoomScalePageLayoutView="0" workbookViewId="0" topLeftCell="A1">
      <selection activeCell="T9" sqref="T9"/>
    </sheetView>
  </sheetViews>
  <sheetFormatPr defaultColWidth="9.140625" defaultRowHeight="12.75"/>
  <cols>
    <col min="1" max="1" width="3.57421875" style="2" customWidth="1"/>
    <col min="2" max="2" width="8.7109375" style="2" bestFit="1" customWidth="1"/>
    <col min="3" max="3" width="28.140625" style="2" customWidth="1"/>
    <col min="4" max="4" width="3.140625" style="2" bestFit="1" customWidth="1"/>
    <col min="5" max="7" width="4.57421875" style="2" customWidth="1"/>
    <col min="8" max="8" width="3.8515625" style="2" customWidth="1"/>
    <col min="9" max="9" width="3.8515625" style="15" customWidth="1"/>
    <col min="10" max="11" width="8.7109375" style="2" customWidth="1"/>
    <col min="12" max="12" width="10.57421875" style="2" customWidth="1"/>
    <col min="13" max="16384" width="9.140625" style="2" customWidth="1"/>
  </cols>
  <sheetData>
    <row r="1" spans="1:12" ht="11.25">
      <c r="A1" s="1" t="s">
        <v>24</v>
      </c>
      <c r="B1" s="1"/>
      <c r="C1" s="1"/>
      <c r="D1" s="1"/>
      <c r="E1" s="1"/>
      <c r="F1" s="1"/>
      <c r="G1" s="1"/>
      <c r="L1" s="14" t="s">
        <v>20</v>
      </c>
    </row>
    <row r="2" ht="11.25">
      <c r="A2" s="2" t="s">
        <v>29</v>
      </c>
    </row>
    <row r="3" ht="11.25">
      <c r="A3" s="2" t="s">
        <v>27</v>
      </c>
    </row>
    <row r="4" ht="11.25">
      <c r="A4" s="2" t="s">
        <v>28</v>
      </c>
    </row>
    <row r="5" spans="1:12" ht="16.5" customHeight="1">
      <c r="A5" s="215" t="s">
        <v>1</v>
      </c>
      <c r="B5" s="203" t="s">
        <v>22</v>
      </c>
      <c r="C5" s="215" t="s">
        <v>12</v>
      </c>
      <c r="D5" s="215" t="s">
        <v>0</v>
      </c>
      <c r="E5" s="218" t="s">
        <v>13</v>
      </c>
      <c r="F5" s="219"/>
      <c r="G5" s="219"/>
      <c r="H5" s="206" t="s">
        <v>14</v>
      </c>
      <c r="I5" s="207"/>
      <c r="J5" s="203" t="s">
        <v>15</v>
      </c>
      <c r="K5" s="203" t="s">
        <v>21</v>
      </c>
      <c r="L5" s="203" t="s">
        <v>16</v>
      </c>
    </row>
    <row r="6" spans="1:12" ht="11.25">
      <c r="A6" s="216"/>
      <c r="B6" s="204"/>
      <c r="C6" s="216"/>
      <c r="D6" s="216"/>
      <c r="E6" s="3"/>
      <c r="F6" s="3"/>
      <c r="G6" s="3"/>
      <c r="H6" s="208" t="s">
        <v>40</v>
      </c>
      <c r="I6" s="210" t="s">
        <v>41</v>
      </c>
      <c r="J6" s="204"/>
      <c r="K6" s="204"/>
      <c r="L6" s="204"/>
    </row>
    <row r="7" spans="1:12" ht="24.75" customHeight="1">
      <c r="A7" s="217"/>
      <c r="B7" s="205"/>
      <c r="C7" s="217"/>
      <c r="D7" s="217"/>
      <c r="E7" s="212" t="s">
        <v>23</v>
      </c>
      <c r="F7" s="213"/>
      <c r="G7" s="213"/>
      <c r="H7" s="209"/>
      <c r="I7" s="211"/>
      <c r="J7" s="205"/>
      <c r="K7" s="205"/>
      <c r="L7" s="205"/>
    </row>
    <row r="8" spans="1:12" ht="11.25">
      <c r="A8" s="12"/>
      <c r="B8" s="12"/>
      <c r="C8" s="12"/>
      <c r="D8" s="12"/>
      <c r="E8" s="13"/>
      <c r="F8" s="13"/>
      <c r="G8" s="13"/>
      <c r="H8" s="12"/>
      <c r="I8" s="16"/>
      <c r="J8" s="12"/>
      <c r="K8" s="12"/>
      <c r="L8" s="12"/>
    </row>
    <row r="9" spans="1:12" ht="12">
      <c r="A9" s="6">
        <v>1</v>
      </c>
      <c r="B9" s="7" t="s">
        <v>65</v>
      </c>
      <c r="C9" s="7" t="s">
        <v>91</v>
      </c>
      <c r="D9" s="7">
        <v>2</v>
      </c>
      <c r="E9" s="7"/>
      <c r="F9" s="7"/>
      <c r="G9" s="7"/>
      <c r="H9" s="7">
        <v>8</v>
      </c>
      <c r="I9" s="149">
        <f>IF(ISNA(VLOOKUP($B9,TH!$B:$W,19,0)),0,VLOOKUP($B9,TH!$B:$W,19,0))</f>
        <v>40</v>
      </c>
      <c r="J9" s="7"/>
      <c r="K9" s="7"/>
      <c r="L9" s="7"/>
    </row>
    <row r="10" spans="1:12" ht="12.75" customHeight="1">
      <c r="A10" s="8">
        <f aca="true" t="shared" si="0" ref="A10:A23">A9+1</f>
        <v>2</v>
      </c>
      <c r="B10" s="9" t="s">
        <v>43</v>
      </c>
      <c r="C10" s="9" t="s">
        <v>71</v>
      </c>
      <c r="D10" s="9">
        <v>4</v>
      </c>
      <c r="E10" s="9"/>
      <c r="F10" s="9"/>
      <c r="G10" s="9"/>
      <c r="H10" s="9">
        <v>7</v>
      </c>
      <c r="I10" s="149">
        <f>IF(ISNA(VLOOKUP($B10,TH!$B:$W,19,0)),0,VLOOKUP($B10,TH!$B:$W,19,0))</f>
        <v>42</v>
      </c>
      <c r="J10" s="9"/>
      <c r="K10" s="9"/>
      <c r="L10" s="9"/>
    </row>
    <row r="11" spans="1:12" ht="12">
      <c r="A11" s="8">
        <f t="shared" si="0"/>
        <v>3</v>
      </c>
      <c r="B11" s="9" t="s">
        <v>60</v>
      </c>
      <c r="C11" s="9" t="s">
        <v>87</v>
      </c>
      <c r="D11" s="9">
        <v>3</v>
      </c>
      <c r="E11" s="9"/>
      <c r="F11" s="9"/>
      <c r="G11" s="9"/>
      <c r="H11" s="9">
        <v>5</v>
      </c>
      <c r="I11" s="149">
        <f>IF(ISNA(VLOOKUP($B11,TH!$B:$W,19,0)),0,VLOOKUP($B11,TH!$B:$W,19,0))</f>
        <v>17</v>
      </c>
      <c r="J11" s="9"/>
      <c r="K11" s="9"/>
      <c r="L11" s="9"/>
    </row>
    <row r="12" spans="1:12" ht="12.75" customHeight="1">
      <c r="A12" s="8">
        <f t="shared" si="0"/>
        <v>4</v>
      </c>
      <c r="B12" s="9" t="s">
        <v>42</v>
      </c>
      <c r="C12" s="9" t="s">
        <v>70</v>
      </c>
      <c r="D12" s="9">
        <v>2</v>
      </c>
      <c r="E12" s="9"/>
      <c r="F12" s="9"/>
      <c r="G12" s="9"/>
      <c r="H12" s="9">
        <v>3</v>
      </c>
      <c r="I12" s="149">
        <f>IF(ISNA(VLOOKUP($B12,TH!$B:$W,19,0)),0,VLOOKUP($B12,TH!$B:$W,19,0))</f>
        <v>19</v>
      </c>
      <c r="J12" s="9"/>
      <c r="K12" s="9"/>
      <c r="L12" s="9"/>
    </row>
    <row r="13" spans="1:12" ht="12.75" customHeight="1">
      <c r="A13" s="8">
        <f t="shared" si="0"/>
        <v>5</v>
      </c>
      <c r="B13" s="9" t="s">
        <v>44</v>
      </c>
      <c r="C13" s="9" t="s">
        <v>72</v>
      </c>
      <c r="D13" s="9">
        <v>3</v>
      </c>
      <c r="E13" s="9"/>
      <c r="F13" s="9"/>
      <c r="G13" s="9"/>
      <c r="H13" s="9">
        <v>3</v>
      </c>
      <c r="I13" s="149">
        <f>IF(ISNA(VLOOKUP($B13,TH!$B:$W,19,0)),0,VLOOKUP($B13,TH!$B:$W,19,0))</f>
        <v>37</v>
      </c>
      <c r="J13" s="9"/>
      <c r="K13" s="9"/>
      <c r="L13" s="9"/>
    </row>
    <row r="14" spans="1:12" ht="12.75" customHeight="1">
      <c r="A14" s="8">
        <f t="shared" si="0"/>
        <v>6</v>
      </c>
      <c r="B14" s="9" t="s">
        <v>56</v>
      </c>
      <c r="C14" s="9" t="s">
        <v>83</v>
      </c>
      <c r="D14" s="9">
        <v>4</v>
      </c>
      <c r="E14" s="9"/>
      <c r="F14" s="9"/>
      <c r="G14" s="9"/>
      <c r="H14" s="9">
        <v>3</v>
      </c>
      <c r="I14" s="149">
        <f>IF(ISNA(VLOOKUP($B14,TH!$B:$W,19,0)),0,VLOOKUP($B14,TH!$B:$W,19,0))</f>
        <v>19</v>
      </c>
      <c r="J14" s="9"/>
      <c r="K14" s="9"/>
      <c r="L14" s="9"/>
    </row>
    <row r="15" spans="1:12" ht="12.75" customHeight="1">
      <c r="A15" s="8">
        <f t="shared" si="0"/>
        <v>7</v>
      </c>
      <c r="B15" s="9" t="s">
        <v>49</v>
      </c>
      <c r="C15" s="9" t="s">
        <v>76</v>
      </c>
      <c r="D15" s="9">
        <v>3</v>
      </c>
      <c r="E15" s="9"/>
      <c r="F15" s="9"/>
      <c r="G15" s="9"/>
      <c r="H15" s="9">
        <v>3</v>
      </c>
      <c r="I15" s="149">
        <f>IF(ISNA(VLOOKUP($B15,TH!$B:$W,19,0)),0,VLOOKUP($B15,TH!$B:$W,19,0))</f>
        <v>25</v>
      </c>
      <c r="J15" s="9"/>
      <c r="K15" s="9"/>
      <c r="L15" s="9"/>
    </row>
    <row r="16" spans="1:12" ht="12.75" customHeight="1">
      <c r="A16" s="8">
        <f t="shared" si="0"/>
        <v>8</v>
      </c>
      <c r="B16" s="9" t="s">
        <v>67</v>
      </c>
      <c r="C16" s="9" t="s">
        <v>93</v>
      </c>
      <c r="D16" s="9">
        <v>3</v>
      </c>
      <c r="E16" s="9"/>
      <c r="F16" s="9"/>
      <c r="G16" s="9"/>
      <c r="H16" s="9">
        <v>2</v>
      </c>
      <c r="I16" s="149">
        <f>IF(ISNA(VLOOKUP($B16,TH!$B:$W,19,0)),0,VLOOKUP($B16,TH!$B:$W,19,0))</f>
        <v>61</v>
      </c>
      <c r="J16" s="9"/>
      <c r="K16" s="9"/>
      <c r="L16" s="9"/>
    </row>
    <row r="17" spans="1:12" ht="12.75" customHeight="1">
      <c r="A17" s="8">
        <f t="shared" si="0"/>
        <v>9</v>
      </c>
      <c r="B17" s="9" t="s">
        <v>356</v>
      </c>
      <c r="C17" s="9" t="s">
        <v>77</v>
      </c>
      <c r="D17" s="9">
        <v>2</v>
      </c>
      <c r="E17" s="9"/>
      <c r="F17" s="9"/>
      <c r="G17" s="9"/>
      <c r="H17" s="9">
        <v>1</v>
      </c>
      <c r="I17" s="149">
        <f>IF(ISNA(VLOOKUP($B17,TH!$B:$W,19,0)),0,VLOOKUP($B17,TH!$B:$W,19,0))</f>
        <v>1</v>
      </c>
      <c r="J17" s="9"/>
      <c r="K17" s="9"/>
      <c r="L17" s="9"/>
    </row>
    <row r="18" spans="1:12" ht="12.75" customHeight="1">
      <c r="A18" s="8">
        <f t="shared" si="0"/>
        <v>10</v>
      </c>
      <c r="B18" s="9" t="s">
        <v>51</v>
      </c>
      <c r="C18" s="9" t="s">
        <v>78</v>
      </c>
      <c r="D18" s="9">
        <v>2</v>
      </c>
      <c r="E18" s="9"/>
      <c r="F18" s="9"/>
      <c r="G18" s="9"/>
      <c r="H18" s="9">
        <v>1</v>
      </c>
      <c r="I18" s="149">
        <f>IF(ISNA(VLOOKUP($B18,TH!$B:$W,19,0)),0,VLOOKUP($B18,TH!$B:$W,19,0))</f>
        <v>20</v>
      </c>
      <c r="J18" s="9"/>
      <c r="K18" s="9"/>
      <c r="L18" s="9"/>
    </row>
    <row r="19" spans="1:12" ht="12">
      <c r="A19" s="8">
        <f t="shared" si="0"/>
        <v>11</v>
      </c>
      <c r="B19" s="9" t="s">
        <v>63</v>
      </c>
      <c r="C19" s="9" t="s">
        <v>89</v>
      </c>
      <c r="D19" s="9">
        <v>2</v>
      </c>
      <c r="E19" s="9"/>
      <c r="F19" s="9"/>
      <c r="G19" s="9"/>
      <c r="H19" s="9">
        <v>1</v>
      </c>
      <c r="I19" s="149">
        <f>IF(ISNA(VLOOKUP($B19,TH!$B:$W,19,0)),0,VLOOKUP($B19,TH!$B:$W,19,0))</f>
        <v>41</v>
      </c>
      <c r="J19" s="9"/>
      <c r="K19" s="9"/>
      <c r="L19" s="9"/>
    </row>
    <row r="20" spans="1:12" ht="12">
      <c r="A20" s="8">
        <f t="shared" si="0"/>
        <v>12</v>
      </c>
      <c r="B20" s="9" t="s">
        <v>57</v>
      </c>
      <c r="C20" s="9" t="s">
        <v>84</v>
      </c>
      <c r="D20" s="9">
        <v>2</v>
      </c>
      <c r="E20" s="9"/>
      <c r="F20" s="9"/>
      <c r="G20" s="9"/>
      <c r="H20" s="9">
        <v>1</v>
      </c>
      <c r="I20" s="149">
        <f>IF(ISNA(VLOOKUP($B20,TH!$B:$W,19,0)),0,VLOOKUP($B20,TH!$B:$W,19,0))</f>
        <v>9</v>
      </c>
      <c r="J20" s="9"/>
      <c r="K20" s="9"/>
      <c r="L20" s="9"/>
    </row>
    <row r="21" spans="1:12" ht="12">
      <c r="A21" s="8">
        <f t="shared" si="0"/>
        <v>13</v>
      </c>
      <c r="B21" s="9" t="s">
        <v>52</v>
      </c>
      <c r="C21" s="9" t="s">
        <v>79</v>
      </c>
      <c r="D21" s="9">
        <v>2</v>
      </c>
      <c r="E21" s="9"/>
      <c r="F21" s="9"/>
      <c r="G21" s="9"/>
      <c r="H21" s="9">
        <v>1</v>
      </c>
      <c r="I21" s="149">
        <f>IF(ISNA(VLOOKUP($B21,TH!$B:$W,19,0)),0,VLOOKUP($B21,TH!$B:$W,19,0))</f>
        <v>12</v>
      </c>
      <c r="J21" s="9"/>
      <c r="K21" s="9"/>
      <c r="L21" s="9"/>
    </row>
    <row r="22" spans="1:12" ht="12">
      <c r="A22" s="8">
        <f t="shared" si="0"/>
        <v>14</v>
      </c>
      <c r="B22" s="9" t="s">
        <v>66</v>
      </c>
      <c r="C22" s="9" t="s">
        <v>92</v>
      </c>
      <c r="D22" s="9">
        <v>2</v>
      </c>
      <c r="E22" s="9"/>
      <c r="F22" s="9"/>
      <c r="G22" s="9"/>
      <c r="H22" s="9">
        <v>1</v>
      </c>
      <c r="I22" s="149">
        <f>IF(ISNA(VLOOKUP($B22,TH!$B:$W,19,0)),0,VLOOKUP($B22,TH!$B:$W,19,0))</f>
        <v>40</v>
      </c>
      <c r="J22" s="9"/>
      <c r="K22" s="9"/>
      <c r="L22" s="9"/>
    </row>
    <row r="23" spans="1:12" ht="12">
      <c r="A23" s="10">
        <f t="shared" si="0"/>
        <v>15</v>
      </c>
      <c r="B23" s="11" t="s">
        <v>69</v>
      </c>
      <c r="C23" s="11" t="s">
        <v>95</v>
      </c>
      <c r="D23" s="11">
        <v>3</v>
      </c>
      <c r="E23" s="11"/>
      <c r="F23" s="11"/>
      <c r="G23" s="11"/>
      <c r="H23" s="11">
        <v>1</v>
      </c>
      <c r="I23" s="149">
        <f>IF(ISNA(VLOOKUP($B23,TH!$B:$W,19,0)),0,VLOOKUP($B23,TH!$B:$W,19,0))</f>
        <v>23</v>
      </c>
      <c r="J23" s="11"/>
      <c r="K23" s="11"/>
      <c r="L23" s="11"/>
    </row>
    <row r="24" spans="1:12" s="22" customFormat="1" ht="11.25">
      <c r="A24" s="20"/>
      <c r="B24" s="21"/>
      <c r="C24" s="21" t="s">
        <v>183</v>
      </c>
      <c r="D24" s="21">
        <f>SUM(D9:D23)</f>
        <v>39</v>
      </c>
      <c r="E24" s="21"/>
      <c r="F24" s="21"/>
      <c r="G24" s="21"/>
      <c r="H24" s="21">
        <f>SUM(H9:H23)</f>
        <v>41</v>
      </c>
      <c r="I24" s="21">
        <f>SUM(I9:I23)</f>
        <v>406</v>
      </c>
      <c r="J24" s="21"/>
      <c r="K24" s="21"/>
      <c r="L24" s="21"/>
    </row>
    <row r="25" ht="6.75" customHeight="1"/>
    <row r="26" ht="11.25">
      <c r="K26" s="4" t="s">
        <v>26</v>
      </c>
    </row>
    <row r="27" spans="2:11" ht="11.25">
      <c r="B27" s="5" t="s">
        <v>25</v>
      </c>
      <c r="K27" s="5" t="s">
        <v>18</v>
      </c>
    </row>
    <row r="28" ht="11.25">
      <c r="K28" s="5" t="s">
        <v>19</v>
      </c>
    </row>
  </sheetData>
  <sheetProtection/>
  <mergeCells count="12">
    <mergeCell ref="J5:J7"/>
    <mergeCell ref="K5:K7"/>
    <mergeCell ref="L5:L7"/>
    <mergeCell ref="H6:H7"/>
    <mergeCell ref="I6:I7"/>
    <mergeCell ref="H5:I5"/>
    <mergeCell ref="E7:G7"/>
    <mergeCell ref="A5:A7"/>
    <mergeCell ref="B5:B7"/>
    <mergeCell ref="C5:C7"/>
    <mergeCell ref="D5:D7"/>
    <mergeCell ref="E5:G5"/>
  </mergeCells>
  <printOptions/>
  <pageMargins left="0.17" right="0.17" top="0.26" bottom="0.3" header="0.17" footer="0.16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27"/>
  <sheetViews>
    <sheetView showZeros="0" zoomScale="115" zoomScaleNormal="115" zoomScalePageLayoutView="0" workbookViewId="0" topLeftCell="A1">
      <selection activeCell="T9" sqref="T9"/>
    </sheetView>
  </sheetViews>
  <sheetFormatPr defaultColWidth="9.140625" defaultRowHeight="12.75"/>
  <cols>
    <col min="1" max="1" width="3.57421875" style="2" customWidth="1"/>
    <col min="2" max="2" width="8.7109375" style="2" bestFit="1" customWidth="1"/>
    <col min="3" max="3" width="28.00390625" style="2" customWidth="1"/>
    <col min="4" max="4" width="3.140625" style="2" bestFit="1" customWidth="1"/>
    <col min="5" max="12" width="3.00390625" style="2" customWidth="1"/>
    <col min="13" max="14" width="3.00390625" style="2" hidden="1" customWidth="1"/>
    <col min="15" max="15" width="3.8515625" style="2" customWidth="1"/>
    <col min="16" max="16" width="3.8515625" style="15" customWidth="1"/>
    <col min="17" max="17" width="8.7109375" style="2" customWidth="1"/>
    <col min="18" max="18" width="7.7109375" style="2" customWidth="1"/>
    <col min="19" max="19" width="10.57421875" style="2" customWidth="1"/>
    <col min="20" max="16384" width="9.140625" style="2" customWidth="1"/>
  </cols>
  <sheetData>
    <row r="1" spans="1:19" ht="11.25">
      <c r="A1" s="1" t="s">
        <v>471</v>
      </c>
      <c r="B1" s="1"/>
      <c r="C1" s="1"/>
      <c r="D1" s="1"/>
      <c r="E1" s="1"/>
      <c r="F1" s="1"/>
      <c r="G1" s="1"/>
      <c r="S1" s="14" t="s">
        <v>20</v>
      </c>
    </row>
    <row r="2" ht="11.25">
      <c r="A2" s="2" t="s">
        <v>472</v>
      </c>
    </row>
    <row r="3" ht="11.25">
      <c r="A3" s="2" t="s">
        <v>402</v>
      </c>
    </row>
    <row r="4" ht="11.25">
      <c r="A4" s="2" t="s">
        <v>395</v>
      </c>
    </row>
    <row r="5" spans="1:19" ht="14.25" customHeight="1">
      <c r="A5" s="215" t="s">
        <v>1</v>
      </c>
      <c r="B5" s="203" t="s">
        <v>22</v>
      </c>
      <c r="C5" s="215" t="s">
        <v>12</v>
      </c>
      <c r="D5" s="215" t="s">
        <v>0</v>
      </c>
      <c r="E5" s="218" t="s">
        <v>13</v>
      </c>
      <c r="F5" s="219"/>
      <c r="G5" s="219"/>
      <c r="H5" s="219"/>
      <c r="I5" s="219"/>
      <c r="J5" s="219"/>
      <c r="K5" s="219"/>
      <c r="L5" s="219"/>
      <c r="M5" s="219"/>
      <c r="N5" s="220"/>
      <c r="O5" s="218" t="s">
        <v>14</v>
      </c>
      <c r="P5" s="220"/>
      <c r="Q5" s="203" t="s">
        <v>15</v>
      </c>
      <c r="R5" s="203" t="s">
        <v>21</v>
      </c>
      <c r="S5" s="203" t="s">
        <v>16</v>
      </c>
    </row>
    <row r="6" spans="1:19" ht="30" customHeight="1">
      <c r="A6" s="216"/>
      <c r="B6" s="204"/>
      <c r="C6" s="216"/>
      <c r="D6" s="216"/>
      <c r="E6" s="3"/>
      <c r="F6" s="3"/>
      <c r="G6" s="3"/>
      <c r="H6" s="3"/>
      <c r="I6" s="3"/>
      <c r="J6" s="3"/>
      <c r="K6" s="3"/>
      <c r="L6" s="3"/>
      <c r="M6" s="3" t="s">
        <v>38</v>
      </c>
      <c r="N6" s="3" t="s">
        <v>39</v>
      </c>
      <c r="O6" s="208" t="s">
        <v>40</v>
      </c>
      <c r="P6" s="254" t="s">
        <v>41</v>
      </c>
      <c r="Q6" s="204"/>
      <c r="R6" s="204"/>
      <c r="S6" s="204"/>
    </row>
    <row r="7" spans="1:19" ht="15.75" customHeight="1">
      <c r="A7" s="217"/>
      <c r="B7" s="205"/>
      <c r="C7" s="217"/>
      <c r="D7" s="217"/>
      <c r="E7" s="212" t="s">
        <v>23</v>
      </c>
      <c r="F7" s="213"/>
      <c r="G7" s="213"/>
      <c r="H7" s="213"/>
      <c r="I7" s="213"/>
      <c r="J7" s="213"/>
      <c r="K7" s="213"/>
      <c r="L7" s="213"/>
      <c r="M7" s="213"/>
      <c r="N7" s="214"/>
      <c r="O7" s="209"/>
      <c r="P7" s="209"/>
      <c r="Q7" s="205"/>
      <c r="R7" s="205"/>
      <c r="S7" s="205"/>
    </row>
    <row r="8" spans="1:19" ht="17.25" customHeight="1">
      <c r="A8" s="12"/>
      <c r="B8" s="12"/>
      <c r="C8" s="12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2"/>
      <c r="P8" s="16"/>
      <c r="Q8" s="12"/>
      <c r="R8" s="12"/>
      <c r="S8" s="12"/>
    </row>
    <row r="9" spans="1:19" ht="11.25">
      <c r="A9" s="6">
        <v>1</v>
      </c>
      <c r="B9" s="7" t="s">
        <v>101</v>
      </c>
      <c r="C9" s="7" t="s">
        <v>105</v>
      </c>
      <c r="D9" s="7">
        <v>2</v>
      </c>
      <c r="E9" s="7"/>
      <c r="F9" s="7"/>
      <c r="G9" s="7"/>
      <c r="H9" s="7"/>
      <c r="I9" s="7"/>
      <c r="J9" s="7"/>
      <c r="K9" s="7"/>
      <c r="L9" s="7"/>
      <c r="M9" s="7"/>
      <c r="N9" s="7"/>
      <c r="O9" s="7">
        <v>14</v>
      </c>
      <c r="P9" s="17"/>
      <c r="Q9" s="9"/>
      <c r="R9" s="7"/>
      <c r="S9" s="7"/>
    </row>
    <row r="10" spans="1:19" ht="11.25">
      <c r="A10" s="8">
        <f aca="true" t="shared" si="0" ref="A10:A26">A9+1</f>
        <v>2</v>
      </c>
      <c r="B10" s="9" t="s">
        <v>103</v>
      </c>
      <c r="C10" s="9" t="s">
        <v>106</v>
      </c>
      <c r="D10" s="9">
        <v>3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>
        <v>10</v>
      </c>
      <c r="P10" s="18"/>
      <c r="Q10" s="9"/>
      <c r="R10" s="9"/>
      <c r="S10" s="9"/>
    </row>
    <row r="11" spans="1:19" ht="11.25">
      <c r="A11" s="8">
        <f t="shared" si="0"/>
        <v>3</v>
      </c>
      <c r="B11" s="9" t="s">
        <v>102</v>
      </c>
      <c r="C11" s="9" t="s">
        <v>487</v>
      </c>
      <c r="D11" s="9">
        <v>2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>
        <v>9</v>
      </c>
      <c r="P11" s="18"/>
      <c r="Q11" s="9"/>
      <c r="R11" s="9"/>
      <c r="S11" s="9"/>
    </row>
    <row r="12" spans="1:19" ht="11.25">
      <c r="A12" s="8">
        <f t="shared" si="0"/>
        <v>4</v>
      </c>
      <c r="B12" s="9" t="s">
        <v>109</v>
      </c>
      <c r="C12" s="9" t="s">
        <v>488</v>
      </c>
      <c r="D12" s="9">
        <v>2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>
        <v>8</v>
      </c>
      <c r="P12" s="18"/>
      <c r="Q12" s="9"/>
      <c r="R12" s="9"/>
      <c r="S12" s="9"/>
    </row>
    <row r="13" spans="1:19" ht="11.25">
      <c r="A13" s="8">
        <f t="shared" si="0"/>
        <v>5</v>
      </c>
      <c r="B13" s="9" t="s">
        <v>42</v>
      </c>
      <c r="C13" s="9" t="s">
        <v>405</v>
      </c>
      <c r="D13" s="9">
        <v>2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>
        <v>7</v>
      </c>
      <c r="P13" s="18"/>
      <c r="Q13" s="9"/>
      <c r="R13" s="9"/>
      <c r="S13" s="9"/>
    </row>
    <row r="14" spans="1:19" ht="11.25">
      <c r="A14" s="8">
        <f t="shared" si="0"/>
        <v>6</v>
      </c>
      <c r="B14" s="9" t="s">
        <v>489</v>
      </c>
      <c r="C14" s="9" t="s">
        <v>490</v>
      </c>
      <c r="D14" s="9">
        <v>2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>
        <v>7</v>
      </c>
      <c r="P14" s="18"/>
      <c r="Q14" s="9"/>
      <c r="R14" s="9"/>
      <c r="S14" s="9"/>
    </row>
    <row r="15" spans="1:19" ht="11.25">
      <c r="A15" s="8">
        <f t="shared" si="0"/>
        <v>7</v>
      </c>
      <c r="B15" s="9" t="s">
        <v>47</v>
      </c>
      <c r="C15" s="9" t="s">
        <v>75</v>
      </c>
      <c r="D15" s="9">
        <v>2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>
        <v>6</v>
      </c>
      <c r="P15" s="18"/>
      <c r="Q15" s="9"/>
      <c r="R15" s="9"/>
      <c r="S15" s="9"/>
    </row>
    <row r="16" spans="1:19" ht="11.25">
      <c r="A16" s="8">
        <f t="shared" si="0"/>
        <v>8</v>
      </c>
      <c r="B16" s="9" t="s">
        <v>98</v>
      </c>
      <c r="C16" s="9" t="s">
        <v>491</v>
      </c>
      <c r="D16" s="9">
        <v>2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>
        <v>5</v>
      </c>
      <c r="P16" s="18"/>
      <c r="Q16" s="9"/>
      <c r="R16" s="9"/>
      <c r="S16" s="9"/>
    </row>
    <row r="17" spans="1:19" ht="11.25">
      <c r="A17" s="8">
        <f t="shared" si="0"/>
        <v>9</v>
      </c>
      <c r="B17" s="9" t="s">
        <v>492</v>
      </c>
      <c r="C17" s="9" t="s">
        <v>108</v>
      </c>
      <c r="D17" s="9">
        <v>3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>
        <v>5</v>
      </c>
      <c r="P17" s="18"/>
      <c r="Q17" s="9"/>
      <c r="R17" s="9"/>
      <c r="S17" s="9"/>
    </row>
    <row r="18" spans="1:19" ht="11.25">
      <c r="A18" s="8">
        <f t="shared" si="0"/>
        <v>10</v>
      </c>
      <c r="B18" s="9" t="s">
        <v>48</v>
      </c>
      <c r="C18" s="9" t="s">
        <v>406</v>
      </c>
      <c r="D18" s="9">
        <v>3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>
        <v>4</v>
      </c>
      <c r="P18" s="18"/>
      <c r="Q18" s="9"/>
      <c r="R18" s="9"/>
      <c r="S18" s="9"/>
    </row>
    <row r="19" spans="1:19" ht="11.25">
      <c r="A19" s="8">
        <f t="shared" si="0"/>
        <v>11</v>
      </c>
      <c r="B19" s="9" t="s">
        <v>51</v>
      </c>
      <c r="C19" s="9" t="s">
        <v>78</v>
      </c>
      <c r="D19" s="9">
        <v>2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>
        <v>4</v>
      </c>
      <c r="P19" s="18"/>
      <c r="Q19" s="9"/>
      <c r="R19" s="9"/>
      <c r="S19" s="9"/>
    </row>
    <row r="20" spans="1:19" ht="11.25">
      <c r="A20" s="8">
        <f t="shared" si="0"/>
        <v>12</v>
      </c>
      <c r="B20" s="9" t="s">
        <v>96</v>
      </c>
      <c r="C20" s="9" t="s">
        <v>99</v>
      </c>
      <c r="D20" s="9">
        <v>2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>
        <v>3</v>
      </c>
      <c r="P20" s="18"/>
      <c r="Q20" s="9"/>
      <c r="R20" s="9"/>
      <c r="S20" s="9"/>
    </row>
    <row r="21" spans="1:19" ht="11.25">
      <c r="A21" s="8">
        <f t="shared" si="0"/>
        <v>13</v>
      </c>
      <c r="B21" s="9" t="s">
        <v>100</v>
      </c>
      <c r="C21" s="9" t="s">
        <v>104</v>
      </c>
      <c r="D21" s="9">
        <v>2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>
        <v>2</v>
      </c>
      <c r="P21" s="18"/>
      <c r="Q21" s="9"/>
      <c r="R21" s="9"/>
      <c r="S21" s="9"/>
    </row>
    <row r="22" spans="1:19" ht="11.25">
      <c r="A22" s="8">
        <f t="shared" si="0"/>
        <v>14</v>
      </c>
      <c r="B22" s="9" t="s">
        <v>57</v>
      </c>
      <c r="C22" s="9" t="s">
        <v>84</v>
      </c>
      <c r="D22" s="9">
        <v>2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>
        <v>2</v>
      </c>
      <c r="P22" s="18"/>
      <c r="Q22" s="9"/>
      <c r="R22" s="9"/>
      <c r="S22" s="9"/>
    </row>
    <row r="23" spans="1:19" ht="11.25">
      <c r="A23" s="8">
        <f t="shared" si="0"/>
        <v>15</v>
      </c>
      <c r="B23" s="9" t="s">
        <v>97</v>
      </c>
      <c r="C23" s="9" t="s">
        <v>86</v>
      </c>
      <c r="D23" s="9">
        <v>4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>
        <v>2</v>
      </c>
      <c r="P23" s="18"/>
      <c r="Q23" s="9"/>
      <c r="R23" s="9"/>
      <c r="S23" s="9"/>
    </row>
    <row r="24" spans="1:19" ht="11.25">
      <c r="A24" s="8">
        <f t="shared" si="0"/>
        <v>16</v>
      </c>
      <c r="B24" s="9" t="s">
        <v>107</v>
      </c>
      <c r="C24" s="9" t="s">
        <v>493</v>
      </c>
      <c r="D24" s="9">
        <v>2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>
        <v>2</v>
      </c>
      <c r="P24" s="18"/>
      <c r="Q24" s="9"/>
      <c r="R24" s="9"/>
      <c r="S24" s="9"/>
    </row>
    <row r="25" spans="1:19" ht="11.25">
      <c r="A25" s="8">
        <f t="shared" si="0"/>
        <v>17</v>
      </c>
      <c r="B25" s="9" t="s">
        <v>46</v>
      </c>
      <c r="C25" s="9" t="s">
        <v>74</v>
      </c>
      <c r="D25" s="9">
        <v>2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>
        <v>1</v>
      </c>
      <c r="P25" s="18"/>
      <c r="Q25" s="9"/>
      <c r="R25" s="9"/>
      <c r="S25" s="9"/>
    </row>
    <row r="26" spans="1:19" ht="11.25">
      <c r="A26" s="8">
        <f t="shared" si="0"/>
        <v>18</v>
      </c>
      <c r="B26" s="9" t="s">
        <v>110</v>
      </c>
      <c r="C26" s="9" t="s">
        <v>494</v>
      </c>
      <c r="D26" s="9">
        <v>2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>
        <v>1</v>
      </c>
      <c r="P26" s="18"/>
      <c r="Q26" s="9"/>
      <c r="R26" s="9"/>
      <c r="S26" s="9"/>
    </row>
    <row r="27" spans="1:19" ht="13.5" customHeight="1" hidden="1">
      <c r="A27" s="12"/>
      <c r="B27" s="12"/>
      <c r="C27" s="12" t="s">
        <v>6</v>
      </c>
      <c r="D27" s="1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2"/>
      <c r="P27" s="16"/>
      <c r="Q27" s="12"/>
      <c r="R27" s="12"/>
      <c r="S27" s="12"/>
    </row>
    <row r="28" spans="1:19" ht="13.5" customHeight="1" hidden="1">
      <c r="A28" s="6">
        <v>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>
        <f aca="true" t="shared" si="1" ref="O28:O42">SUM(E28:N28)</f>
        <v>0</v>
      </c>
      <c r="P28" s="17"/>
      <c r="Q28" s="7"/>
      <c r="R28" s="7"/>
      <c r="S28" s="7"/>
    </row>
    <row r="29" spans="1:19" ht="13.5" customHeight="1" hidden="1">
      <c r="A29" s="8">
        <f aca="true" t="shared" si="2" ref="A29:A42">A28+1</f>
        <v>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>
        <f t="shared" si="1"/>
        <v>0</v>
      </c>
      <c r="P29" s="18"/>
      <c r="Q29" s="9"/>
      <c r="R29" s="9"/>
      <c r="S29" s="9"/>
    </row>
    <row r="30" spans="1:19" ht="13.5" customHeight="1" hidden="1">
      <c r="A30" s="8">
        <f t="shared" si="2"/>
        <v>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>
        <f t="shared" si="1"/>
        <v>0</v>
      </c>
      <c r="P30" s="18"/>
      <c r="Q30" s="9"/>
      <c r="R30" s="9"/>
      <c r="S30" s="9"/>
    </row>
    <row r="31" spans="1:19" ht="13.5" customHeight="1" hidden="1">
      <c r="A31" s="8">
        <f t="shared" si="2"/>
        <v>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>
        <f t="shared" si="1"/>
        <v>0</v>
      </c>
      <c r="P31" s="18"/>
      <c r="Q31" s="9"/>
      <c r="R31" s="9"/>
      <c r="S31" s="9"/>
    </row>
    <row r="32" spans="1:19" ht="13.5" customHeight="1" hidden="1">
      <c r="A32" s="8">
        <f t="shared" si="2"/>
        <v>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>
        <f t="shared" si="1"/>
        <v>0</v>
      </c>
      <c r="P32" s="18"/>
      <c r="Q32" s="9"/>
      <c r="R32" s="9"/>
      <c r="S32" s="9"/>
    </row>
    <row r="33" spans="1:19" ht="13.5" customHeight="1" hidden="1">
      <c r="A33" s="8">
        <f t="shared" si="2"/>
        <v>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>
        <f t="shared" si="1"/>
        <v>0</v>
      </c>
      <c r="P33" s="18"/>
      <c r="Q33" s="9"/>
      <c r="R33" s="9"/>
      <c r="S33" s="9"/>
    </row>
    <row r="34" spans="1:19" ht="13.5" customHeight="1" hidden="1">
      <c r="A34" s="8">
        <f t="shared" si="2"/>
        <v>7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>
        <f t="shared" si="1"/>
        <v>0</v>
      </c>
      <c r="P34" s="18"/>
      <c r="Q34" s="9"/>
      <c r="R34" s="9"/>
      <c r="S34" s="9"/>
    </row>
    <row r="35" spans="1:19" ht="13.5" customHeight="1" hidden="1">
      <c r="A35" s="8">
        <f t="shared" si="2"/>
        <v>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>
        <f t="shared" si="1"/>
        <v>0</v>
      </c>
      <c r="P35" s="18"/>
      <c r="Q35" s="9"/>
      <c r="R35" s="9"/>
      <c r="S35" s="9"/>
    </row>
    <row r="36" spans="1:19" ht="13.5" customHeight="1" hidden="1">
      <c r="A36" s="8">
        <f t="shared" si="2"/>
        <v>9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>
        <f t="shared" si="1"/>
        <v>0</v>
      </c>
      <c r="P36" s="18"/>
      <c r="Q36" s="9"/>
      <c r="R36" s="9"/>
      <c r="S36" s="9"/>
    </row>
    <row r="37" spans="1:19" ht="13.5" customHeight="1" hidden="1">
      <c r="A37" s="8">
        <f t="shared" si="2"/>
        <v>10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>
        <f t="shared" si="1"/>
        <v>0</v>
      </c>
      <c r="P37" s="18"/>
      <c r="Q37" s="9"/>
      <c r="R37" s="9"/>
      <c r="S37" s="9"/>
    </row>
    <row r="38" spans="1:19" ht="13.5" customHeight="1" hidden="1">
      <c r="A38" s="8">
        <f t="shared" si="2"/>
        <v>11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>
        <f t="shared" si="1"/>
        <v>0</v>
      </c>
      <c r="P38" s="18"/>
      <c r="Q38" s="9"/>
      <c r="R38" s="9"/>
      <c r="S38" s="9"/>
    </row>
    <row r="39" spans="1:19" ht="13.5" customHeight="1" hidden="1">
      <c r="A39" s="8">
        <f t="shared" si="2"/>
        <v>12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>
        <f t="shared" si="1"/>
        <v>0</v>
      </c>
      <c r="P39" s="18"/>
      <c r="Q39" s="9"/>
      <c r="R39" s="9"/>
      <c r="S39" s="9"/>
    </row>
    <row r="40" spans="1:19" ht="13.5" customHeight="1" hidden="1">
      <c r="A40" s="8">
        <f t="shared" si="2"/>
        <v>13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>
        <f t="shared" si="1"/>
        <v>0</v>
      </c>
      <c r="P40" s="18"/>
      <c r="Q40" s="9"/>
      <c r="R40" s="9"/>
      <c r="S40" s="9"/>
    </row>
    <row r="41" spans="1:19" ht="13.5" customHeight="1" hidden="1">
      <c r="A41" s="8">
        <f t="shared" si="2"/>
        <v>14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>
        <f t="shared" si="1"/>
        <v>0</v>
      </c>
      <c r="P41" s="18"/>
      <c r="Q41" s="9"/>
      <c r="R41" s="9"/>
      <c r="S41" s="9"/>
    </row>
    <row r="42" spans="1:19" ht="13.5" customHeight="1" hidden="1">
      <c r="A42" s="10">
        <f t="shared" si="2"/>
        <v>15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>
        <f t="shared" si="1"/>
        <v>0</v>
      </c>
      <c r="P42" s="19"/>
      <c r="Q42" s="11"/>
      <c r="R42" s="11"/>
      <c r="S42" s="11"/>
    </row>
    <row r="43" spans="1:19" ht="13.5" customHeight="1" hidden="1">
      <c r="A43" s="12"/>
      <c r="B43" s="12"/>
      <c r="C43" s="12" t="s">
        <v>7</v>
      </c>
      <c r="D43" s="12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2"/>
      <c r="P43" s="16"/>
      <c r="Q43" s="12"/>
      <c r="R43" s="12"/>
      <c r="S43" s="12"/>
    </row>
    <row r="44" spans="1:19" ht="13.5" customHeight="1" hidden="1">
      <c r="A44" s="6">
        <v>1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>
        <f aca="true" t="shared" si="3" ref="O44:O58">SUM(E44:N44)</f>
        <v>0</v>
      </c>
      <c r="P44" s="17"/>
      <c r="Q44" s="7"/>
      <c r="R44" s="7"/>
      <c r="S44" s="7"/>
    </row>
    <row r="45" spans="1:19" ht="13.5" customHeight="1" hidden="1">
      <c r="A45" s="8">
        <f aca="true" t="shared" si="4" ref="A45:A58">A44+1</f>
        <v>2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>
        <f t="shared" si="3"/>
        <v>0</v>
      </c>
      <c r="P45" s="18"/>
      <c r="Q45" s="9"/>
      <c r="R45" s="9"/>
      <c r="S45" s="9"/>
    </row>
    <row r="46" spans="1:19" ht="13.5" customHeight="1" hidden="1">
      <c r="A46" s="8">
        <f t="shared" si="4"/>
        <v>3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>
        <f t="shared" si="3"/>
        <v>0</v>
      </c>
      <c r="P46" s="18"/>
      <c r="Q46" s="9"/>
      <c r="R46" s="9"/>
      <c r="S46" s="9"/>
    </row>
    <row r="47" spans="1:19" ht="13.5" customHeight="1" hidden="1">
      <c r="A47" s="8">
        <f t="shared" si="4"/>
        <v>4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>
        <f t="shared" si="3"/>
        <v>0</v>
      </c>
      <c r="P47" s="18"/>
      <c r="Q47" s="9"/>
      <c r="R47" s="9"/>
      <c r="S47" s="9"/>
    </row>
    <row r="48" spans="1:19" ht="13.5" customHeight="1" hidden="1">
      <c r="A48" s="8">
        <f t="shared" si="4"/>
        <v>5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>
        <f t="shared" si="3"/>
        <v>0</v>
      </c>
      <c r="P48" s="18"/>
      <c r="Q48" s="9"/>
      <c r="R48" s="9"/>
      <c r="S48" s="9"/>
    </row>
    <row r="49" spans="1:19" ht="13.5" customHeight="1" hidden="1">
      <c r="A49" s="8">
        <f t="shared" si="4"/>
        <v>6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>
        <f t="shared" si="3"/>
        <v>0</v>
      </c>
      <c r="P49" s="18"/>
      <c r="Q49" s="9"/>
      <c r="R49" s="9"/>
      <c r="S49" s="9"/>
    </row>
    <row r="50" spans="1:19" ht="13.5" customHeight="1" hidden="1">
      <c r="A50" s="8">
        <f t="shared" si="4"/>
        <v>7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>
        <f t="shared" si="3"/>
        <v>0</v>
      </c>
      <c r="P50" s="18"/>
      <c r="Q50" s="9"/>
      <c r="R50" s="9"/>
      <c r="S50" s="9"/>
    </row>
    <row r="51" spans="1:19" ht="13.5" customHeight="1" hidden="1">
      <c r="A51" s="8">
        <f t="shared" si="4"/>
        <v>8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>
        <f t="shared" si="3"/>
        <v>0</v>
      </c>
      <c r="P51" s="18"/>
      <c r="Q51" s="9"/>
      <c r="R51" s="9"/>
      <c r="S51" s="9"/>
    </row>
    <row r="52" spans="1:19" ht="13.5" customHeight="1" hidden="1">
      <c r="A52" s="8">
        <f t="shared" si="4"/>
        <v>9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>
        <f t="shared" si="3"/>
        <v>0</v>
      </c>
      <c r="P52" s="18"/>
      <c r="Q52" s="9"/>
      <c r="R52" s="9"/>
      <c r="S52" s="9"/>
    </row>
    <row r="53" spans="1:19" ht="13.5" customHeight="1" hidden="1">
      <c r="A53" s="8">
        <f t="shared" si="4"/>
        <v>10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>
        <f t="shared" si="3"/>
        <v>0</v>
      </c>
      <c r="P53" s="18"/>
      <c r="Q53" s="9"/>
      <c r="R53" s="9"/>
      <c r="S53" s="9"/>
    </row>
    <row r="54" spans="1:19" ht="13.5" customHeight="1" hidden="1">
      <c r="A54" s="8">
        <f t="shared" si="4"/>
        <v>11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>
        <f t="shared" si="3"/>
        <v>0</v>
      </c>
      <c r="P54" s="18"/>
      <c r="Q54" s="9"/>
      <c r="R54" s="9"/>
      <c r="S54" s="9"/>
    </row>
    <row r="55" spans="1:19" ht="13.5" customHeight="1" hidden="1">
      <c r="A55" s="8">
        <f t="shared" si="4"/>
        <v>12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>
        <f t="shared" si="3"/>
        <v>0</v>
      </c>
      <c r="P55" s="18"/>
      <c r="Q55" s="9"/>
      <c r="R55" s="9"/>
      <c r="S55" s="9"/>
    </row>
    <row r="56" spans="1:19" ht="13.5" customHeight="1" hidden="1">
      <c r="A56" s="8">
        <f t="shared" si="4"/>
        <v>13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>
        <f t="shared" si="3"/>
        <v>0</v>
      </c>
      <c r="P56" s="18"/>
      <c r="Q56" s="9"/>
      <c r="R56" s="9"/>
      <c r="S56" s="9"/>
    </row>
    <row r="57" spans="1:19" ht="13.5" customHeight="1" hidden="1">
      <c r="A57" s="8">
        <f t="shared" si="4"/>
        <v>14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>
        <f t="shared" si="3"/>
        <v>0</v>
      </c>
      <c r="P57" s="18"/>
      <c r="Q57" s="9"/>
      <c r="R57" s="9"/>
      <c r="S57" s="9"/>
    </row>
    <row r="58" spans="1:19" ht="13.5" customHeight="1" hidden="1">
      <c r="A58" s="10">
        <f t="shared" si="4"/>
        <v>15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>
        <f t="shared" si="3"/>
        <v>0</v>
      </c>
      <c r="P58" s="19"/>
      <c r="Q58" s="11"/>
      <c r="R58" s="11"/>
      <c r="S58" s="11"/>
    </row>
    <row r="59" spans="1:19" ht="13.5" customHeight="1" hidden="1">
      <c r="A59" s="12"/>
      <c r="B59" s="12"/>
      <c r="C59" s="12" t="s">
        <v>8</v>
      </c>
      <c r="D59" s="12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2"/>
      <c r="P59" s="16"/>
      <c r="Q59" s="12"/>
      <c r="R59" s="12"/>
      <c r="S59" s="12"/>
    </row>
    <row r="60" spans="1:19" ht="13.5" customHeight="1" hidden="1">
      <c r="A60" s="6">
        <v>1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>
        <f aca="true" t="shared" si="5" ref="O60:O74">SUM(E60:N60)</f>
        <v>0</v>
      </c>
      <c r="P60" s="17"/>
      <c r="Q60" s="7"/>
      <c r="R60" s="7"/>
      <c r="S60" s="7"/>
    </row>
    <row r="61" spans="1:19" ht="13.5" customHeight="1" hidden="1">
      <c r="A61" s="8">
        <f aca="true" t="shared" si="6" ref="A61:A74">A60+1</f>
        <v>2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>
        <f t="shared" si="5"/>
        <v>0</v>
      </c>
      <c r="P61" s="18"/>
      <c r="Q61" s="9"/>
      <c r="R61" s="9"/>
      <c r="S61" s="9"/>
    </row>
    <row r="62" spans="1:19" ht="13.5" customHeight="1" hidden="1">
      <c r="A62" s="8">
        <f t="shared" si="6"/>
        <v>3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>
        <f t="shared" si="5"/>
        <v>0</v>
      </c>
      <c r="P62" s="18"/>
      <c r="Q62" s="9"/>
      <c r="R62" s="9"/>
      <c r="S62" s="9"/>
    </row>
    <row r="63" spans="1:19" ht="13.5" customHeight="1" hidden="1">
      <c r="A63" s="8">
        <f t="shared" si="6"/>
        <v>4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>
        <f t="shared" si="5"/>
        <v>0</v>
      </c>
      <c r="P63" s="18"/>
      <c r="Q63" s="9"/>
      <c r="R63" s="9"/>
      <c r="S63" s="9"/>
    </row>
    <row r="64" spans="1:19" ht="13.5" customHeight="1" hidden="1">
      <c r="A64" s="8">
        <f t="shared" si="6"/>
        <v>5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>
        <f t="shared" si="5"/>
        <v>0</v>
      </c>
      <c r="P64" s="18"/>
      <c r="Q64" s="9"/>
      <c r="R64" s="9"/>
      <c r="S64" s="9"/>
    </row>
    <row r="65" spans="1:19" ht="13.5" customHeight="1" hidden="1">
      <c r="A65" s="8">
        <f t="shared" si="6"/>
        <v>6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>
        <f t="shared" si="5"/>
        <v>0</v>
      </c>
      <c r="P65" s="18"/>
      <c r="Q65" s="9"/>
      <c r="R65" s="9"/>
      <c r="S65" s="9"/>
    </row>
    <row r="66" spans="1:19" ht="13.5" customHeight="1" hidden="1">
      <c r="A66" s="8">
        <f t="shared" si="6"/>
        <v>7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>
        <f t="shared" si="5"/>
        <v>0</v>
      </c>
      <c r="P66" s="18"/>
      <c r="Q66" s="9"/>
      <c r="R66" s="9"/>
      <c r="S66" s="9"/>
    </row>
    <row r="67" spans="1:19" ht="13.5" customHeight="1" hidden="1">
      <c r="A67" s="8">
        <f t="shared" si="6"/>
        <v>8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>
        <f t="shared" si="5"/>
        <v>0</v>
      </c>
      <c r="P67" s="18"/>
      <c r="Q67" s="9"/>
      <c r="R67" s="9"/>
      <c r="S67" s="9"/>
    </row>
    <row r="68" spans="1:19" ht="13.5" customHeight="1" hidden="1">
      <c r="A68" s="8">
        <f t="shared" si="6"/>
        <v>9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>
        <f t="shared" si="5"/>
        <v>0</v>
      </c>
      <c r="P68" s="18"/>
      <c r="Q68" s="9"/>
      <c r="R68" s="9"/>
      <c r="S68" s="9"/>
    </row>
    <row r="69" spans="1:19" ht="13.5" customHeight="1" hidden="1">
      <c r="A69" s="8">
        <f t="shared" si="6"/>
        <v>10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>
        <f t="shared" si="5"/>
        <v>0</v>
      </c>
      <c r="P69" s="18"/>
      <c r="Q69" s="9"/>
      <c r="R69" s="9"/>
      <c r="S69" s="9"/>
    </row>
    <row r="70" spans="1:19" ht="13.5" customHeight="1" hidden="1">
      <c r="A70" s="8">
        <f t="shared" si="6"/>
        <v>11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>
        <f t="shared" si="5"/>
        <v>0</v>
      </c>
      <c r="P70" s="18"/>
      <c r="Q70" s="9"/>
      <c r="R70" s="9"/>
      <c r="S70" s="9"/>
    </row>
    <row r="71" spans="1:19" ht="13.5" customHeight="1" hidden="1">
      <c r="A71" s="8">
        <f t="shared" si="6"/>
        <v>12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>
        <f t="shared" si="5"/>
        <v>0</v>
      </c>
      <c r="P71" s="18"/>
      <c r="Q71" s="9"/>
      <c r="R71" s="9"/>
      <c r="S71" s="9"/>
    </row>
    <row r="72" spans="1:19" ht="13.5" customHeight="1" hidden="1">
      <c r="A72" s="8">
        <f t="shared" si="6"/>
        <v>13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>
        <f t="shared" si="5"/>
        <v>0</v>
      </c>
      <c r="P72" s="18"/>
      <c r="Q72" s="9"/>
      <c r="R72" s="9"/>
      <c r="S72" s="9"/>
    </row>
    <row r="73" spans="1:19" ht="13.5" customHeight="1" hidden="1">
      <c r="A73" s="8">
        <f t="shared" si="6"/>
        <v>14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>
        <f t="shared" si="5"/>
        <v>0</v>
      </c>
      <c r="P73" s="18"/>
      <c r="Q73" s="9"/>
      <c r="R73" s="9"/>
      <c r="S73" s="9"/>
    </row>
    <row r="74" spans="1:19" ht="13.5" customHeight="1" hidden="1">
      <c r="A74" s="10">
        <f t="shared" si="6"/>
        <v>15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>
        <f t="shared" si="5"/>
        <v>0</v>
      </c>
      <c r="P74" s="19"/>
      <c r="Q74" s="11"/>
      <c r="R74" s="11"/>
      <c r="S74" s="11"/>
    </row>
    <row r="75" spans="1:19" ht="13.5" customHeight="1" hidden="1">
      <c r="A75" s="12"/>
      <c r="B75" s="12"/>
      <c r="C75" s="12" t="s">
        <v>9</v>
      </c>
      <c r="D75" s="12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2"/>
      <c r="P75" s="16"/>
      <c r="Q75" s="12"/>
      <c r="R75" s="12"/>
      <c r="S75" s="12"/>
    </row>
    <row r="76" spans="1:19" ht="13.5" customHeight="1" hidden="1">
      <c r="A76" s="6">
        <v>1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>
        <f aca="true" t="shared" si="7" ref="O76:O90">SUM(E76:N76)</f>
        <v>0</v>
      </c>
      <c r="P76" s="17"/>
      <c r="Q76" s="7"/>
      <c r="R76" s="7"/>
      <c r="S76" s="7"/>
    </row>
    <row r="77" spans="1:19" ht="13.5" customHeight="1" hidden="1">
      <c r="A77" s="8">
        <f aca="true" t="shared" si="8" ref="A77:A90">A76+1</f>
        <v>2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>
        <f t="shared" si="7"/>
        <v>0</v>
      </c>
      <c r="P77" s="18"/>
      <c r="Q77" s="9"/>
      <c r="R77" s="9"/>
      <c r="S77" s="9"/>
    </row>
    <row r="78" spans="1:19" ht="13.5" customHeight="1" hidden="1">
      <c r="A78" s="8">
        <f t="shared" si="8"/>
        <v>3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>
        <f t="shared" si="7"/>
        <v>0</v>
      </c>
      <c r="P78" s="18"/>
      <c r="Q78" s="9"/>
      <c r="R78" s="9"/>
      <c r="S78" s="9"/>
    </row>
    <row r="79" spans="1:19" ht="13.5" customHeight="1" hidden="1">
      <c r="A79" s="8">
        <f t="shared" si="8"/>
        <v>4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>
        <f t="shared" si="7"/>
        <v>0</v>
      </c>
      <c r="P79" s="18"/>
      <c r="Q79" s="9"/>
      <c r="R79" s="9"/>
      <c r="S79" s="9"/>
    </row>
    <row r="80" spans="1:19" ht="13.5" customHeight="1" hidden="1">
      <c r="A80" s="8">
        <f t="shared" si="8"/>
        <v>5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>
        <f t="shared" si="7"/>
        <v>0</v>
      </c>
      <c r="P80" s="18"/>
      <c r="Q80" s="9"/>
      <c r="R80" s="9"/>
      <c r="S80" s="9"/>
    </row>
    <row r="81" spans="1:19" ht="13.5" customHeight="1" hidden="1">
      <c r="A81" s="8">
        <f t="shared" si="8"/>
        <v>6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>
        <f t="shared" si="7"/>
        <v>0</v>
      </c>
      <c r="P81" s="18"/>
      <c r="Q81" s="9"/>
      <c r="R81" s="9"/>
      <c r="S81" s="9"/>
    </row>
    <row r="82" spans="1:19" ht="13.5" customHeight="1" hidden="1">
      <c r="A82" s="8">
        <f t="shared" si="8"/>
        <v>7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>
        <f t="shared" si="7"/>
        <v>0</v>
      </c>
      <c r="P82" s="18"/>
      <c r="Q82" s="9"/>
      <c r="R82" s="9"/>
      <c r="S82" s="9"/>
    </row>
    <row r="83" spans="1:19" ht="13.5" customHeight="1" hidden="1">
      <c r="A83" s="8">
        <f t="shared" si="8"/>
        <v>8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>
        <f t="shared" si="7"/>
        <v>0</v>
      </c>
      <c r="P83" s="18"/>
      <c r="Q83" s="9"/>
      <c r="R83" s="9"/>
      <c r="S83" s="9"/>
    </row>
    <row r="84" spans="1:19" ht="13.5" customHeight="1" hidden="1">
      <c r="A84" s="8">
        <f t="shared" si="8"/>
        <v>9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>
        <f t="shared" si="7"/>
        <v>0</v>
      </c>
      <c r="P84" s="18"/>
      <c r="Q84" s="9"/>
      <c r="R84" s="9"/>
      <c r="S84" s="9"/>
    </row>
    <row r="85" spans="1:19" ht="13.5" customHeight="1" hidden="1">
      <c r="A85" s="8">
        <f t="shared" si="8"/>
        <v>10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>
        <f t="shared" si="7"/>
        <v>0</v>
      </c>
      <c r="P85" s="18"/>
      <c r="Q85" s="9"/>
      <c r="R85" s="9"/>
      <c r="S85" s="9"/>
    </row>
    <row r="86" spans="1:19" ht="13.5" customHeight="1" hidden="1">
      <c r="A86" s="8">
        <f t="shared" si="8"/>
        <v>11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>
        <f t="shared" si="7"/>
        <v>0</v>
      </c>
      <c r="P86" s="18"/>
      <c r="Q86" s="9"/>
      <c r="R86" s="9"/>
      <c r="S86" s="9"/>
    </row>
    <row r="87" spans="1:19" ht="13.5" customHeight="1" hidden="1">
      <c r="A87" s="8">
        <f t="shared" si="8"/>
        <v>12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>
        <f t="shared" si="7"/>
        <v>0</v>
      </c>
      <c r="P87" s="18"/>
      <c r="Q87" s="9"/>
      <c r="R87" s="9"/>
      <c r="S87" s="9"/>
    </row>
    <row r="88" spans="1:19" ht="13.5" customHeight="1" hidden="1">
      <c r="A88" s="8">
        <f t="shared" si="8"/>
        <v>13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>
        <f t="shared" si="7"/>
        <v>0</v>
      </c>
      <c r="P88" s="18"/>
      <c r="Q88" s="9"/>
      <c r="R88" s="9"/>
      <c r="S88" s="9"/>
    </row>
    <row r="89" spans="1:19" ht="13.5" customHeight="1" hidden="1">
      <c r="A89" s="8">
        <f t="shared" si="8"/>
        <v>14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>
        <f t="shared" si="7"/>
        <v>0</v>
      </c>
      <c r="P89" s="18"/>
      <c r="Q89" s="9"/>
      <c r="R89" s="9"/>
      <c r="S89" s="9"/>
    </row>
    <row r="90" spans="1:19" ht="13.5" customHeight="1" hidden="1">
      <c r="A90" s="10">
        <f t="shared" si="8"/>
        <v>15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>
        <f t="shared" si="7"/>
        <v>0</v>
      </c>
      <c r="P90" s="19"/>
      <c r="Q90" s="11"/>
      <c r="R90" s="11"/>
      <c r="S90" s="11"/>
    </row>
    <row r="91" spans="1:19" ht="13.5" customHeight="1" hidden="1">
      <c r="A91" s="12"/>
      <c r="B91" s="12"/>
      <c r="C91" s="12" t="s">
        <v>10</v>
      </c>
      <c r="D91" s="12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2"/>
      <c r="P91" s="16"/>
      <c r="Q91" s="12"/>
      <c r="R91" s="12"/>
      <c r="S91" s="12"/>
    </row>
    <row r="92" spans="1:19" ht="13.5" customHeight="1" hidden="1">
      <c r="A92" s="6">
        <v>1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>
        <f aca="true" t="shared" si="9" ref="O92:O106">SUM(E92:N92)</f>
        <v>0</v>
      </c>
      <c r="P92" s="17"/>
      <c r="Q92" s="7"/>
      <c r="R92" s="7"/>
      <c r="S92" s="7"/>
    </row>
    <row r="93" spans="1:19" ht="13.5" customHeight="1" hidden="1">
      <c r="A93" s="8">
        <f aca="true" t="shared" si="10" ref="A93:A106">A92+1</f>
        <v>2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>
        <f t="shared" si="9"/>
        <v>0</v>
      </c>
      <c r="P93" s="18"/>
      <c r="Q93" s="9"/>
      <c r="R93" s="9"/>
      <c r="S93" s="9"/>
    </row>
    <row r="94" spans="1:19" ht="13.5" customHeight="1" hidden="1">
      <c r="A94" s="8">
        <f t="shared" si="10"/>
        <v>3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>
        <f t="shared" si="9"/>
        <v>0</v>
      </c>
      <c r="P94" s="18"/>
      <c r="Q94" s="9"/>
      <c r="R94" s="9"/>
      <c r="S94" s="9"/>
    </row>
    <row r="95" spans="1:19" ht="13.5" customHeight="1" hidden="1">
      <c r="A95" s="8">
        <f t="shared" si="10"/>
        <v>4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>
        <f t="shared" si="9"/>
        <v>0</v>
      </c>
      <c r="P95" s="18"/>
      <c r="Q95" s="9"/>
      <c r="R95" s="9"/>
      <c r="S95" s="9"/>
    </row>
    <row r="96" spans="1:19" ht="13.5" customHeight="1" hidden="1">
      <c r="A96" s="8">
        <f t="shared" si="10"/>
        <v>5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>
        <f t="shared" si="9"/>
        <v>0</v>
      </c>
      <c r="P96" s="18"/>
      <c r="Q96" s="9"/>
      <c r="R96" s="9"/>
      <c r="S96" s="9"/>
    </row>
    <row r="97" spans="1:19" ht="13.5" customHeight="1" hidden="1">
      <c r="A97" s="8">
        <f t="shared" si="10"/>
        <v>6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>
        <f t="shared" si="9"/>
        <v>0</v>
      </c>
      <c r="P97" s="18"/>
      <c r="Q97" s="9"/>
      <c r="R97" s="9"/>
      <c r="S97" s="9"/>
    </row>
    <row r="98" spans="1:19" ht="13.5" customHeight="1" hidden="1">
      <c r="A98" s="8">
        <f t="shared" si="10"/>
        <v>7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>
        <f t="shared" si="9"/>
        <v>0</v>
      </c>
      <c r="P98" s="18"/>
      <c r="Q98" s="9"/>
      <c r="R98" s="9"/>
      <c r="S98" s="9"/>
    </row>
    <row r="99" spans="1:19" ht="13.5" customHeight="1" hidden="1">
      <c r="A99" s="8">
        <f t="shared" si="10"/>
        <v>8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>
        <f t="shared" si="9"/>
        <v>0</v>
      </c>
      <c r="P99" s="18"/>
      <c r="Q99" s="9"/>
      <c r="R99" s="9"/>
      <c r="S99" s="9"/>
    </row>
    <row r="100" spans="1:19" ht="13.5" customHeight="1" hidden="1">
      <c r="A100" s="8">
        <f t="shared" si="10"/>
        <v>9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>
        <f t="shared" si="9"/>
        <v>0</v>
      </c>
      <c r="P100" s="18"/>
      <c r="Q100" s="9"/>
      <c r="R100" s="9"/>
      <c r="S100" s="9"/>
    </row>
    <row r="101" spans="1:19" ht="13.5" customHeight="1" hidden="1">
      <c r="A101" s="8">
        <f t="shared" si="10"/>
        <v>10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>
        <f t="shared" si="9"/>
        <v>0</v>
      </c>
      <c r="P101" s="18"/>
      <c r="Q101" s="9"/>
      <c r="R101" s="9"/>
      <c r="S101" s="9"/>
    </row>
    <row r="102" spans="1:19" ht="13.5" customHeight="1" hidden="1">
      <c r="A102" s="8">
        <f t="shared" si="10"/>
        <v>11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>
        <f t="shared" si="9"/>
        <v>0</v>
      </c>
      <c r="P102" s="18"/>
      <c r="Q102" s="9"/>
      <c r="R102" s="9"/>
      <c r="S102" s="9"/>
    </row>
    <row r="103" spans="1:19" ht="13.5" customHeight="1" hidden="1">
      <c r="A103" s="8">
        <f t="shared" si="10"/>
        <v>12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>
        <f t="shared" si="9"/>
        <v>0</v>
      </c>
      <c r="P103" s="18"/>
      <c r="Q103" s="9"/>
      <c r="R103" s="9"/>
      <c r="S103" s="9"/>
    </row>
    <row r="104" spans="1:19" ht="13.5" customHeight="1" hidden="1">
      <c r="A104" s="8">
        <f t="shared" si="10"/>
        <v>13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>
        <f t="shared" si="9"/>
        <v>0</v>
      </c>
      <c r="P104" s="18"/>
      <c r="Q104" s="9"/>
      <c r="R104" s="9"/>
      <c r="S104" s="9"/>
    </row>
    <row r="105" spans="1:19" ht="13.5" customHeight="1" hidden="1">
      <c r="A105" s="8">
        <f t="shared" si="10"/>
        <v>14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>
        <f t="shared" si="9"/>
        <v>0</v>
      </c>
      <c r="P105" s="18"/>
      <c r="Q105" s="9"/>
      <c r="R105" s="9"/>
      <c r="S105" s="9"/>
    </row>
    <row r="106" spans="1:19" ht="13.5" customHeight="1" hidden="1">
      <c r="A106" s="10">
        <f t="shared" si="10"/>
        <v>15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>
        <f t="shared" si="9"/>
        <v>0</v>
      </c>
      <c r="P106" s="19"/>
      <c r="Q106" s="11"/>
      <c r="R106" s="11"/>
      <c r="S106" s="11"/>
    </row>
    <row r="107" spans="1:19" ht="13.5" customHeight="1" hidden="1">
      <c r="A107" s="12"/>
      <c r="B107" s="12"/>
      <c r="C107" s="12" t="s">
        <v>11</v>
      </c>
      <c r="D107" s="12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2"/>
      <c r="P107" s="16"/>
      <c r="Q107" s="12"/>
      <c r="R107" s="12"/>
      <c r="S107" s="12"/>
    </row>
    <row r="108" spans="1:19" ht="13.5" customHeight="1" hidden="1">
      <c r="A108" s="6">
        <v>1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>
        <f aca="true" t="shared" si="11" ref="O108:O122">SUM(E108:N108)</f>
        <v>0</v>
      </c>
      <c r="P108" s="17"/>
      <c r="Q108" s="7"/>
      <c r="R108" s="7"/>
      <c r="S108" s="7"/>
    </row>
    <row r="109" spans="1:19" ht="13.5" customHeight="1" hidden="1">
      <c r="A109" s="8">
        <f aca="true" t="shared" si="12" ref="A109:A122">A108+1</f>
        <v>2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>
        <f t="shared" si="11"/>
        <v>0</v>
      </c>
      <c r="P109" s="18"/>
      <c r="Q109" s="9"/>
      <c r="R109" s="9"/>
      <c r="S109" s="9"/>
    </row>
    <row r="110" spans="1:19" ht="13.5" customHeight="1" hidden="1">
      <c r="A110" s="8">
        <f t="shared" si="12"/>
        <v>3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>
        <f t="shared" si="11"/>
        <v>0</v>
      </c>
      <c r="P110" s="18"/>
      <c r="Q110" s="9"/>
      <c r="R110" s="9"/>
      <c r="S110" s="9"/>
    </row>
    <row r="111" spans="1:19" ht="13.5" customHeight="1" hidden="1">
      <c r="A111" s="8">
        <f t="shared" si="12"/>
        <v>4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>
        <f t="shared" si="11"/>
        <v>0</v>
      </c>
      <c r="P111" s="18"/>
      <c r="Q111" s="9"/>
      <c r="R111" s="9"/>
      <c r="S111" s="9"/>
    </row>
    <row r="112" spans="1:19" ht="13.5" customHeight="1" hidden="1">
      <c r="A112" s="8">
        <f t="shared" si="12"/>
        <v>5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>
        <f t="shared" si="11"/>
        <v>0</v>
      </c>
      <c r="P112" s="18"/>
      <c r="Q112" s="9"/>
      <c r="R112" s="9"/>
      <c r="S112" s="9"/>
    </row>
    <row r="113" spans="1:19" ht="13.5" customHeight="1" hidden="1">
      <c r="A113" s="8">
        <f t="shared" si="12"/>
        <v>6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>
        <f t="shared" si="11"/>
        <v>0</v>
      </c>
      <c r="P113" s="18"/>
      <c r="Q113" s="9"/>
      <c r="R113" s="9"/>
      <c r="S113" s="9"/>
    </row>
    <row r="114" spans="1:19" ht="13.5" customHeight="1" hidden="1">
      <c r="A114" s="8">
        <f t="shared" si="12"/>
        <v>7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>
        <f t="shared" si="11"/>
        <v>0</v>
      </c>
      <c r="P114" s="18"/>
      <c r="Q114" s="9"/>
      <c r="R114" s="9"/>
      <c r="S114" s="9"/>
    </row>
    <row r="115" spans="1:19" ht="13.5" customHeight="1" hidden="1">
      <c r="A115" s="8">
        <f t="shared" si="12"/>
        <v>8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>
        <f t="shared" si="11"/>
        <v>0</v>
      </c>
      <c r="P115" s="18"/>
      <c r="Q115" s="9"/>
      <c r="R115" s="9"/>
      <c r="S115" s="9"/>
    </row>
    <row r="116" spans="1:19" ht="13.5" customHeight="1" hidden="1">
      <c r="A116" s="8">
        <f t="shared" si="12"/>
        <v>9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>
        <f t="shared" si="11"/>
        <v>0</v>
      </c>
      <c r="P116" s="18"/>
      <c r="Q116" s="9"/>
      <c r="R116" s="9"/>
      <c r="S116" s="9"/>
    </row>
    <row r="117" spans="1:19" ht="13.5" customHeight="1" hidden="1">
      <c r="A117" s="8">
        <f t="shared" si="12"/>
        <v>10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>
        <f t="shared" si="11"/>
        <v>0</v>
      </c>
      <c r="P117" s="18"/>
      <c r="Q117" s="9"/>
      <c r="R117" s="9"/>
      <c r="S117" s="9"/>
    </row>
    <row r="118" spans="1:19" ht="13.5" customHeight="1" hidden="1">
      <c r="A118" s="8">
        <f t="shared" si="12"/>
        <v>11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>
        <f t="shared" si="11"/>
        <v>0</v>
      </c>
      <c r="P118" s="18"/>
      <c r="Q118" s="9"/>
      <c r="R118" s="9"/>
      <c r="S118" s="9"/>
    </row>
    <row r="119" spans="1:19" ht="13.5" customHeight="1" hidden="1">
      <c r="A119" s="8">
        <f t="shared" si="12"/>
        <v>12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>
        <f t="shared" si="11"/>
        <v>0</v>
      </c>
      <c r="P119" s="18"/>
      <c r="Q119" s="9"/>
      <c r="R119" s="9"/>
      <c r="S119" s="9"/>
    </row>
    <row r="120" spans="1:19" ht="13.5" customHeight="1" hidden="1">
      <c r="A120" s="8">
        <f t="shared" si="12"/>
        <v>13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>
        <f t="shared" si="11"/>
        <v>0</v>
      </c>
      <c r="P120" s="18"/>
      <c r="Q120" s="9"/>
      <c r="R120" s="9"/>
      <c r="S120" s="9"/>
    </row>
    <row r="121" spans="1:19" ht="13.5" customHeight="1" hidden="1">
      <c r="A121" s="8">
        <f t="shared" si="12"/>
        <v>14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>
        <f t="shared" si="11"/>
        <v>0</v>
      </c>
      <c r="P121" s="18"/>
      <c r="Q121" s="9"/>
      <c r="R121" s="9"/>
      <c r="S121" s="9"/>
    </row>
    <row r="122" spans="1:19" ht="13.5" customHeight="1" hidden="1">
      <c r="A122" s="10">
        <f t="shared" si="12"/>
        <v>15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>
        <f t="shared" si="11"/>
        <v>0</v>
      </c>
      <c r="P122" s="19"/>
      <c r="Q122" s="11"/>
      <c r="R122" s="11"/>
      <c r="S122" s="11"/>
    </row>
    <row r="123" spans="1:19" s="22" customFormat="1" ht="13.5" customHeight="1">
      <c r="A123" s="20"/>
      <c r="B123" s="21"/>
      <c r="C123" s="21" t="s">
        <v>183</v>
      </c>
      <c r="D123" s="21">
        <f>SUM(D9:D122)</f>
        <v>41</v>
      </c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>
        <f>SUM(O9:O122)</f>
        <v>92</v>
      </c>
      <c r="P123" s="21">
        <f>SUM(P9:P122)</f>
        <v>0</v>
      </c>
      <c r="Q123" s="21"/>
      <c r="R123" s="21"/>
      <c r="S123" s="21"/>
    </row>
    <row r="124" ht="6.75" customHeight="1"/>
    <row r="125" ht="11.25">
      <c r="R125" s="4" t="s">
        <v>473</v>
      </c>
    </row>
    <row r="126" spans="2:18" ht="11.25">
      <c r="B126" s="5" t="s">
        <v>398</v>
      </c>
      <c r="H126" s="5" t="s">
        <v>17</v>
      </c>
      <c r="R126" s="5" t="s">
        <v>18</v>
      </c>
    </row>
    <row r="127" ht="11.25">
      <c r="R127" s="5" t="s">
        <v>19</v>
      </c>
    </row>
  </sheetData>
  <sheetProtection/>
  <mergeCells count="12">
    <mergeCell ref="Q5:Q7"/>
    <mergeCell ref="R5:R7"/>
    <mergeCell ref="S5:S7"/>
    <mergeCell ref="O5:P5"/>
    <mergeCell ref="O6:O7"/>
    <mergeCell ref="P6:P7"/>
    <mergeCell ref="E7:N7"/>
    <mergeCell ref="A5:A7"/>
    <mergeCell ref="B5:B7"/>
    <mergeCell ref="D5:D7"/>
    <mergeCell ref="C5:C7"/>
    <mergeCell ref="E5:N5"/>
  </mergeCells>
  <printOptions/>
  <pageMargins left="0.34" right="0.17" top="0.35" bottom="0.3" header="0.17" footer="0.16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5"/>
  <sheetViews>
    <sheetView showZeros="0" view="pageBreakPreview" zoomScale="115" zoomScaleNormal="130" zoomScaleSheetLayoutView="115" zoomScalePageLayoutView="0" workbookViewId="0" topLeftCell="A20">
      <selection activeCell="T9" sqref="T9"/>
    </sheetView>
  </sheetViews>
  <sheetFormatPr defaultColWidth="9.140625" defaultRowHeight="12.75"/>
  <cols>
    <col min="1" max="1" width="3.57421875" style="32" customWidth="1"/>
    <col min="2" max="2" width="9.7109375" style="32" customWidth="1"/>
    <col min="3" max="3" width="27.140625" style="32" customWidth="1"/>
    <col min="4" max="4" width="3.57421875" style="132" bestFit="1" customWidth="1"/>
    <col min="5" max="14" width="3.00390625" style="133" customWidth="1"/>
    <col min="15" max="16" width="3.00390625" style="133" hidden="1" customWidth="1"/>
    <col min="17" max="17" width="3.00390625" style="133" customWidth="1"/>
    <col min="18" max="18" width="3.8515625" style="67" customWidth="1"/>
    <col min="19" max="19" width="3.8515625" style="38" customWidth="1"/>
    <col min="20" max="20" width="4.28125" style="32" bestFit="1" customWidth="1"/>
    <col min="21" max="21" width="9.140625" style="32" customWidth="1"/>
    <col min="22" max="22" width="16.140625" style="32" customWidth="1"/>
    <col min="23" max="23" width="0.2890625" style="32" customWidth="1"/>
    <col min="24" max="16384" width="9.140625" style="32" customWidth="1"/>
  </cols>
  <sheetData>
    <row r="1" spans="1:22" ht="12">
      <c r="A1" s="110" t="s">
        <v>453</v>
      </c>
      <c r="B1" s="110"/>
      <c r="C1" s="110"/>
      <c r="D1" s="110"/>
      <c r="E1" s="110"/>
      <c r="F1" s="110"/>
      <c r="G1" s="110"/>
      <c r="H1" s="32"/>
      <c r="I1" s="32"/>
      <c r="J1" s="32"/>
      <c r="K1" s="32"/>
      <c r="L1" s="32"/>
      <c r="M1" s="32"/>
      <c r="N1" s="32"/>
      <c r="O1" s="32"/>
      <c r="P1" s="38"/>
      <c r="Q1" s="32"/>
      <c r="R1" s="32"/>
      <c r="V1" s="31" t="s">
        <v>20</v>
      </c>
    </row>
    <row r="2" spans="1:19" ht="12">
      <c r="A2" s="32" t="s">
        <v>401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8"/>
      <c r="Q2" s="32"/>
      <c r="R2" s="32"/>
      <c r="S2" s="32"/>
    </row>
    <row r="3" spans="1:19" ht="12">
      <c r="A3" s="32" t="s">
        <v>454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8"/>
      <c r="Q3" s="32"/>
      <c r="R3" s="32"/>
      <c r="S3" s="32"/>
    </row>
    <row r="4" spans="1:19" ht="12">
      <c r="A4" s="32" t="s">
        <v>403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8"/>
      <c r="Q4" s="32"/>
      <c r="R4" s="32"/>
      <c r="S4" s="32"/>
    </row>
    <row r="5" spans="1:22" ht="16.5" customHeight="1">
      <c r="A5" s="245" t="s">
        <v>1</v>
      </c>
      <c r="B5" s="234" t="s">
        <v>22</v>
      </c>
      <c r="C5" s="245" t="s">
        <v>12</v>
      </c>
      <c r="D5" s="258" t="s">
        <v>0</v>
      </c>
      <c r="E5" s="261" t="s">
        <v>13</v>
      </c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3"/>
      <c r="R5" s="202" t="s">
        <v>14</v>
      </c>
      <c r="S5" s="197"/>
      <c r="T5" s="234" t="s">
        <v>404</v>
      </c>
      <c r="U5" s="234" t="s">
        <v>455</v>
      </c>
      <c r="V5" s="234" t="s">
        <v>16</v>
      </c>
    </row>
    <row r="6" spans="1:22" ht="43.5" customHeight="1">
      <c r="A6" s="246"/>
      <c r="B6" s="235"/>
      <c r="C6" s="246"/>
      <c r="D6" s="259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264" t="s">
        <v>40</v>
      </c>
      <c r="S6" s="266" t="s">
        <v>41</v>
      </c>
      <c r="T6" s="235"/>
      <c r="U6" s="235"/>
      <c r="V6" s="235"/>
    </row>
    <row r="7" spans="1:22" ht="12">
      <c r="A7" s="247"/>
      <c r="B7" s="236"/>
      <c r="C7" s="247"/>
      <c r="D7" s="260"/>
      <c r="E7" s="255" t="s">
        <v>23</v>
      </c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7"/>
      <c r="R7" s="265"/>
      <c r="S7" s="240"/>
      <c r="T7" s="236"/>
      <c r="U7" s="236"/>
      <c r="V7" s="236"/>
    </row>
    <row r="8" spans="1:22" ht="12">
      <c r="A8" s="92"/>
      <c r="B8" s="92"/>
      <c r="C8" s="92"/>
      <c r="D8" s="111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4"/>
      <c r="S8" s="114"/>
      <c r="T8" s="92"/>
      <c r="U8" s="92"/>
      <c r="V8" s="92"/>
    </row>
    <row r="9" spans="1:22" ht="12.75" customHeight="1">
      <c r="A9" s="115">
        <v>1</v>
      </c>
      <c r="B9" s="115" t="s">
        <v>140</v>
      </c>
      <c r="C9" s="115" t="s">
        <v>144</v>
      </c>
      <c r="D9" s="116">
        <v>2</v>
      </c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8">
        <v>81</v>
      </c>
      <c r="S9" s="118"/>
      <c r="T9" s="115"/>
      <c r="U9" s="115"/>
      <c r="V9" s="120"/>
    </row>
    <row r="10" spans="1:22" ht="12.75" customHeight="1">
      <c r="A10" s="121">
        <v>2</v>
      </c>
      <c r="B10" s="121" t="s">
        <v>132</v>
      </c>
      <c r="C10" s="121" t="s">
        <v>137</v>
      </c>
      <c r="D10" s="122">
        <v>3</v>
      </c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18">
        <v>62</v>
      </c>
      <c r="S10" s="124"/>
      <c r="T10" s="121"/>
      <c r="U10" s="121"/>
      <c r="V10" s="121"/>
    </row>
    <row r="11" spans="1:22" ht="12.75" customHeight="1">
      <c r="A11" s="115">
        <v>3</v>
      </c>
      <c r="B11" s="121" t="s">
        <v>135</v>
      </c>
      <c r="C11" s="121" t="s">
        <v>139</v>
      </c>
      <c r="D11" s="122">
        <v>3</v>
      </c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18">
        <v>61</v>
      </c>
      <c r="S11" s="124"/>
      <c r="T11" s="121"/>
      <c r="U11" s="121"/>
      <c r="V11" s="121"/>
    </row>
    <row r="12" spans="1:22" ht="12.75" customHeight="1">
      <c r="A12" s="121">
        <v>4</v>
      </c>
      <c r="B12" s="121" t="s">
        <v>143</v>
      </c>
      <c r="C12" s="121" t="s">
        <v>148</v>
      </c>
      <c r="D12" s="122">
        <v>4</v>
      </c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18">
        <v>45</v>
      </c>
      <c r="S12" s="124"/>
      <c r="T12" s="121"/>
      <c r="U12" s="121"/>
      <c r="V12" s="121"/>
    </row>
    <row r="13" spans="1:22" ht="12.75" customHeight="1">
      <c r="A13" s="115">
        <v>5</v>
      </c>
      <c r="B13" s="121" t="s">
        <v>134</v>
      </c>
      <c r="C13" s="121" t="s">
        <v>138</v>
      </c>
      <c r="D13" s="122">
        <v>3</v>
      </c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18">
        <v>44</v>
      </c>
      <c r="S13" s="124"/>
      <c r="T13" s="121"/>
      <c r="U13" s="121"/>
      <c r="V13" s="121"/>
    </row>
    <row r="14" spans="1:22" ht="12.75" customHeight="1">
      <c r="A14" s="121">
        <v>6</v>
      </c>
      <c r="B14" s="121" t="s">
        <v>122</v>
      </c>
      <c r="C14" s="121" t="s">
        <v>127</v>
      </c>
      <c r="D14" s="122">
        <v>2</v>
      </c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18">
        <v>34</v>
      </c>
      <c r="S14" s="124"/>
      <c r="T14" s="121"/>
      <c r="U14" s="121"/>
      <c r="V14" s="121"/>
    </row>
    <row r="15" spans="1:22" ht="12.75" customHeight="1">
      <c r="A15" s="115">
        <v>7</v>
      </c>
      <c r="B15" s="121" t="s">
        <v>121</v>
      </c>
      <c r="C15" s="121" t="s">
        <v>126</v>
      </c>
      <c r="D15" s="122">
        <v>3</v>
      </c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18">
        <v>30</v>
      </c>
      <c r="S15" s="124"/>
      <c r="T15" s="121"/>
      <c r="U15" s="121"/>
      <c r="V15" s="121"/>
    </row>
    <row r="16" spans="1:22" ht="12.75" customHeight="1">
      <c r="A16" s="121">
        <v>8</v>
      </c>
      <c r="B16" s="121" t="s">
        <v>474</v>
      </c>
      <c r="C16" s="121" t="s">
        <v>145</v>
      </c>
      <c r="D16" s="122">
        <v>2</v>
      </c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18">
        <v>27</v>
      </c>
      <c r="S16" s="124"/>
      <c r="T16" s="121"/>
      <c r="U16" s="121"/>
      <c r="V16" s="121"/>
    </row>
    <row r="17" spans="1:22" ht="12.75" customHeight="1">
      <c r="A17" s="115">
        <v>9</v>
      </c>
      <c r="B17" s="121" t="s">
        <v>123</v>
      </c>
      <c r="C17" s="121" t="s">
        <v>128</v>
      </c>
      <c r="D17" s="122">
        <v>3</v>
      </c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18">
        <v>25</v>
      </c>
      <c r="S17" s="124"/>
      <c r="T17" s="121"/>
      <c r="U17" s="121"/>
      <c r="V17" s="121"/>
    </row>
    <row r="18" spans="1:22" ht="12.75" customHeight="1">
      <c r="A18" s="121">
        <v>10</v>
      </c>
      <c r="B18" s="121" t="s">
        <v>131</v>
      </c>
      <c r="C18" s="121" t="s">
        <v>136</v>
      </c>
      <c r="D18" s="122">
        <v>3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18">
        <v>23</v>
      </c>
      <c r="S18" s="124"/>
      <c r="T18" s="121"/>
      <c r="U18" s="121"/>
      <c r="V18" s="121"/>
    </row>
    <row r="19" spans="1:22" ht="12.75" customHeight="1">
      <c r="A19" s="115">
        <v>11</v>
      </c>
      <c r="B19" s="121" t="s">
        <v>141</v>
      </c>
      <c r="C19" s="121" t="s">
        <v>95</v>
      </c>
      <c r="D19" s="122">
        <v>2</v>
      </c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18">
        <v>23</v>
      </c>
      <c r="S19" s="124"/>
      <c r="T19" s="121"/>
      <c r="U19" s="121"/>
      <c r="V19" s="121"/>
    </row>
    <row r="20" spans="1:22" ht="12.75" customHeight="1">
      <c r="A20" s="121">
        <v>12</v>
      </c>
      <c r="B20" s="121" t="s">
        <v>124</v>
      </c>
      <c r="C20" s="121" t="s">
        <v>129</v>
      </c>
      <c r="D20" s="122">
        <v>4</v>
      </c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18">
        <v>11</v>
      </c>
      <c r="S20" s="124"/>
      <c r="T20" s="121"/>
      <c r="U20" s="121"/>
      <c r="V20" s="121"/>
    </row>
    <row r="21" spans="1:22" ht="12.75" customHeight="1">
      <c r="A21" s="115">
        <v>13</v>
      </c>
      <c r="B21" s="121" t="s">
        <v>113</v>
      </c>
      <c r="C21" s="121" t="s">
        <v>79</v>
      </c>
      <c r="D21" s="122">
        <v>2</v>
      </c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18">
        <v>9</v>
      </c>
      <c r="S21" s="124"/>
      <c r="T21" s="121"/>
      <c r="U21" s="121"/>
      <c r="V21" s="121"/>
    </row>
    <row r="22" spans="1:22" ht="12.75" customHeight="1">
      <c r="A22" s="121">
        <v>14</v>
      </c>
      <c r="B22" s="121" t="s">
        <v>125</v>
      </c>
      <c r="C22" s="121" t="s">
        <v>111</v>
      </c>
      <c r="D22" s="122">
        <v>2</v>
      </c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18">
        <v>7</v>
      </c>
      <c r="S22" s="124"/>
      <c r="T22" s="121"/>
      <c r="U22" s="121"/>
      <c r="V22" s="121"/>
    </row>
    <row r="23" spans="1:22" ht="12.75" customHeight="1">
      <c r="A23" s="115">
        <v>15</v>
      </c>
      <c r="B23" s="121" t="s">
        <v>115</v>
      </c>
      <c r="C23" s="121" t="s">
        <v>120</v>
      </c>
      <c r="D23" s="122">
        <v>5</v>
      </c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18">
        <v>6</v>
      </c>
      <c r="S23" s="124"/>
      <c r="T23" s="121"/>
      <c r="U23" s="121"/>
      <c r="V23" s="121"/>
    </row>
    <row r="24" spans="1:22" ht="12.75" customHeight="1">
      <c r="A24" s="121">
        <v>16</v>
      </c>
      <c r="B24" s="121" t="s">
        <v>411</v>
      </c>
      <c r="C24" s="121" t="s">
        <v>511</v>
      </c>
      <c r="D24" s="122">
        <v>2</v>
      </c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18">
        <v>6</v>
      </c>
      <c r="S24" s="124"/>
      <c r="T24" s="121"/>
      <c r="U24" s="121"/>
      <c r="V24" s="121"/>
    </row>
    <row r="25" spans="1:22" ht="12.75" customHeight="1">
      <c r="A25" s="115">
        <v>17</v>
      </c>
      <c r="B25" s="121" t="s">
        <v>162</v>
      </c>
      <c r="C25" s="121" t="s">
        <v>167</v>
      </c>
      <c r="D25" s="122">
        <v>3</v>
      </c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18">
        <v>6</v>
      </c>
      <c r="S25" s="124"/>
      <c r="T25" s="121"/>
      <c r="U25" s="121"/>
      <c r="V25" s="121"/>
    </row>
    <row r="26" spans="1:22" ht="12.75" customHeight="1">
      <c r="A26" s="121">
        <v>18</v>
      </c>
      <c r="B26" s="121" t="s">
        <v>164</v>
      </c>
      <c r="C26" s="121" t="s">
        <v>169</v>
      </c>
      <c r="D26" s="122">
        <v>2</v>
      </c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18">
        <v>6</v>
      </c>
      <c r="S26" s="124"/>
      <c r="T26" s="121"/>
      <c r="U26" s="121"/>
      <c r="V26" s="121"/>
    </row>
    <row r="27" spans="1:22" ht="12.75" customHeight="1">
      <c r="A27" s="115">
        <v>19</v>
      </c>
      <c r="B27" s="121" t="s">
        <v>112</v>
      </c>
      <c r="C27" s="121" t="s">
        <v>116</v>
      </c>
      <c r="D27" s="122">
        <v>3</v>
      </c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18">
        <v>5</v>
      </c>
      <c r="S27" s="124"/>
      <c r="T27" s="121"/>
      <c r="U27" s="121"/>
      <c r="V27" s="121"/>
    </row>
    <row r="28" spans="1:22" ht="12.75" customHeight="1">
      <c r="A28" s="121">
        <v>20</v>
      </c>
      <c r="B28" s="121" t="s">
        <v>375</v>
      </c>
      <c r="C28" s="121" t="s">
        <v>75</v>
      </c>
      <c r="D28" s="122">
        <v>2</v>
      </c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18">
        <v>5</v>
      </c>
      <c r="S28" s="124"/>
      <c r="T28" s="121"/>
      <c r="U28" s="121"/>
      <c r="V28" s="121"/>
    </row>
    <row r="29" spans="1:22" ht="12.75" customHeight="1">
      <c r="A29" s="115">
        <v>21</v>
      </c>
      <c r="B29" s="121" t="s">
        <v>130</v>
      </c>
      <c r="C29" s="121" t="s">
        <v>81</v>
      </c>
      <c r="D29" s="122">
        <v>2</v>
      </c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18">
        <v>3</v>
      </c>
      <c r="S29" s="124"/>
      <c r="T29" s="121"/>
      <c r="U29" s="121"/>
      <c r="V29" s="121"/>
    </row>
    <row r="30" spans="1:22" ht="12.75" customHeight="1">
      <c r="A30" s="121">
        <v>22</v>
      </c>
      <c r="B30" s="121" t="s">
        <v>142</v>
      </c>
      <c r="C30" s="121" t="s">
        <v>146</v>
      </c>
      <c r="D30" s="122">
        <v>3</v>
      </c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18">
        <v>3</v>
      </c>
      <c r="S30" s="124"/>
      <c r="T30" s="121"/>
      <c r="U30" s="121"/>
      <c r="V30" s="121"/>
    </row>
    <row r="31" spans="1:22" ht="12.75" customHeight="1">
      <c r="A31" s="115">
        <v>23</v>
      </c>
      <c r="B31" s="121" t="s">
        <v>163</v>
      </c>
      <c r="C31" s="121" t="s">
        <v>452</v>
      </c>
      <c r="D31" s="122">
        <v>1</v>
      </c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18">
        <v>3</v>
      </c>
      <c r="S31" s="124"/>
      <c r="T31" s="121"/>
      <c r="U31" s="121"/>
      <c r="V31" s="121"/>
    </row>
    <row r="32" spans="1:22" ht="12.75" customHeight="1">
      <c r="A32" s="121">
        <v>24</v>
      </c>
      <c r="B32" s="121" t="s">
        <v>150</v>
      </c>
      <c r="C32" s="121" t="s">
        <v>512</v>
      </c>
      <c r="D32" s="122">
        <v>1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18">
        <v>2</v>
      </c>
      <c r="S32" s="124"/>
      <c r="T32" s="121"/>
      <c r="U32" s="121"/>
      <c r="V32" s="121"/>
    </row>
    <row r="33" spans="1:22" ht="12.75" customHeight="1">
      <c r="A33" s="115">
        <v>25</v>
      </c>
      <c r="B33" s="121" t="s">
        <v>427</v>
      </c>
      <c r="C33" s="121" t="s">
        <v>74</v>
      </c>
      <c r="D33" s="122">
        <v>2</v>
      </c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18">
        <v>2</v>
      </c>
      <c r="S33" s="124"/>
      <c r="T33" s="121"/>
      <c r="U33" s="121"/>
      <c r="V33" s="121"/>
    </row>
    <row r="34" spans="1:22" ht="12.75" customHeight="1">
      <c r="A34" s="121">
        <v>26</v>
      </c>
      <c r="B34" s="121" t="s">
        <v>152</v>
      </c>
      <c r="C34" s="121" t="s">
        <v>157</v>
      </c>
      <c r="D34" s="122">
        <v>2</v>
      </c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18">
        <v>2</v>
      </c>
      <c r="S34" s="124"/>
      <c r="T34" s="121"/>
      <c r="U34" s="121"/>
      <c r="V34" s="121"/>
    </row>
    <row r="35" spans="1:22" ht="12.75" customHeight="1">
      <c r="A35" s="115">
        <v>27</v>
      </c>
      <c r="B35" s="121" t="s">
        <v>161</v>
      </c>
      <c r="C35" s="121" t="s">
        <v>166</v>
      </c>
      <c r="D35" s="122">
        <v>3</v>
      </c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18">
        <v>2</v>
      </c>
      <c r="S35" s="124"/>
      <c r="T35" s="121"/>
      <c r="U35" s="121"/>
      <c r="V35" s="121"/>
    </row>
    <row r="36" spans="1:22" ht="12.75" customHeight="1">
      <c r="A36" s="121">
        <v>28</v>
      </c>
      <c r="B36" s="121" t="s">
        <v>149</v>
      </c>
      <c r="C36" s="121" t="s">
        <v>154</v>
      </c>
      <c r="D36" s="122">
        <v>3</v>
      </c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18">
        <v>2</v>
      </c>
      <c r="S36" s="124"/>
      <c r="T36" s="121"/>
      <c r="U36" s="121"/>
      <c r="V36" s="121"/>
    </row>
    <row r="37" spans="1:22" ht="12.75" customHeight="1">
      <c r="A37" s="115">
        <v>29</v>
      </c>
      <c r="B37" s="121" t="s">
        <v>377</v>
      </c>
      <c r="C37" s="121" t="s">
        <v>358</v>
      </c>
      <c r="D37" s="122">
        <v>1</v>
      </c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18">
        <v>2</v>
      </c>
      <c r="S37" s="124"/>
      <c r="T37" s="121"/>
      <c r="U37" s="121"/>
      <c r="V37" s="121"/>
    </row>
    <row r="38" spans="1:22" ht="12.75" customHeight="1">
      <c r="A38" s="121">
        <v>30</v>
      </c>
      <c r="B38" s="121" t="s">
        <v>513</v>
      </c>
      <c r="C38" s="121" t="s">
        <v>159</v>
      </c>
      <c r="D38" s="122">
        <v>2</v>
      </c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18">
        <v>1</v>
      </c>
      <c r="S38" s="124"/>
      <c r="T38" s="121"/>
      <c r="U38" s="121"/>
      <c r="V38" s="121"/>
    </row>
    <row r="39" spans="1:22" ht="12.75" customHeight="1">
      <c r="A39" s="115">
        <v>31</v>
      </c>
      <c r="B39" s="121" t="s">
        <v>151</v>
      </c>
      <c r="C39" s="121" t="s">
        <v>156</v>
      </c>
      <c r="D39" s="122">
        <v>2</v>
      </c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18">
        <v>1</v>
      </c>
      <c r="S39" s="124"/>
      <c r="T39" s="121"/>
      <c r="U39" s="121"/>
      <c r="V39" s="121"/>
    </row>
    <row r="40" spans="1:22" ht="12.75" customHeight="1">
      <c r="A40" s="121">
        <v>32</v>
      </c>
      <c r="B40" s="121" t="s">
        <v>153</v>
      </c>
      <c r="C40" s="121" t="s">
        <v>451</v>
      </c>
      <c r="D40" s="122">
        <v>1</v>
      </c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18">
        <v>1</v>
      </c>
      <c r="S40" s="124"/>
      <c r="T40" s="121"/>
      <c r="U40" s="121"/>
      <c r="V40" s="121"/>
    </row>
    <row r="41" spans="1:22" s="66" customFormat="1" ht="12">
      <c r="A41" s="64"/>
      <c r="B41" s="64"/>
      <c r="C41" s="64" t="s">
        <v>183</v>
      </c>
      <c r="D41" s="128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29"/>
      <c r="S41" s="129"/>
      <c r="T41" s="64"/>
      <c r="U41" s="64"/>
      <c r="V41" s="64"/>
    </row>
    <row r="42" ht="6.75" customHeight="1"/>
    <row r="43" ht="12">
      <c r="U43" s="36" t="s">
        <v>26</v>
      </c>
    </row>
    <row r="44" spans="2:21" ht="12">
      <c r="B44" s="37" t="s">
        <v>408</v>
      </c>
      <c r="H44" s="67" t="s">
        <v>17</v>
      </c>
      <c r="U44" s="37" t="s">
        <v>18</v>
      </c>
    </row>
    <row r="45" ht="12">
      <c r="U45" s="37" t="s">
        <v>19</v>
      </c>
    </row>
  </sheetData>
  <sheetProtection/>
  <mergeCells count="12">
    <mergeCell ref="T5:T7"/>
    <mergeCell ref="U5:U7"/>
    <mergeCell ref="V5:V7"/>
    <mergeCell ref="R6:R7"/>
    <mergeCell ref="S6:S7"/>
    <mergeCell ref="R5:S5"/>
    <mergeCell ref="E7:Q7"/>
    <mergeCell ref="A5:A7"/>
    <mergeCell ref="B5:B7"/>
    <mergeCell ref="C5:C7"/>
    <mergeCell ref="D5:D7"/>
    <mergeCell ref="E5:Q5"/>
  </mergeCells>
  <printOptions horizontalCentered="1"/>
  <pageMargins left="0.2362204724409449" right="0.2362204724409449" top="0.3937007874015748" bottom="0.31496062992125984" header="0.15748031496062992" footer="0.1574803149606299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1"/>
  <sheetViews>
    <sheetView showZeros="0" zoomScale="115" zoomScaleNormal="115" zoomScalePageLayoutView="0" workbookViewId="0" topLeftCell="A7">
      <selection activeCell="T9" sqref="T9"/>
    </sheetView>
  </sheetViews>
  <sheetFormatPr defaultColWidth="9.140625" defaultRowHeight="12.75"/>
  <cols>
    <col min="1" max="1" width="3.57421875" style="2" customWidth="1"/>
    <col min="2" max="2" width="8.7109375" style="2" bestFit="1" customWidth="1"/>
    <col min="3" max="3" width="28.140625" style="2" customWidth="1"/>
    <col min="4" max="4" width="3.57421875" style="2" bestFit="1" customWidth="1"/>
    <col min="5" max="12" width="3.00390625" style="2" customWidth="1"/>
    <col min="13" max="13" width="3.8515625" style="2" customWidth="1"/>
    <col min="14" max="14" width="3.8515625" style="15" customWidth="1"/>
    <col min="15" max="16" width="8.7109375" style="2" customWidth="1"/>
    <col min="17" max="17" width="10.57421875" style="2" customWidth="1"/>
    <col min="18" max="16384" width="9.140625" style="2" customWidth="1"/>
  </cols>
  <sheetData>
    <row r="1" spans="1:17" ht="11.25">
      <c r="A1" s="1" t="s">
        <v>24</v>
      </c>
      <c r="B1" s="1"/>
      <c r="C1" s="1"/>
      <c r="D1" s="1"/>
      <c r="E1" s="1"/>
      <c r="F1" s="1"/>
      <c r="G1" s="1"/>
      <c r="Q1" s="14" t="s">
        <v>20</v>
      </c>
    </row>
    <row r="2" ht="11.25">
      <c r="A2" s="2" t="s">
        <v>29</v>
      </c>
    </row>
    <row r="3" ht="11.25">
      <c r="A3" s="2" t="s">
        <v>27</v>
      </c>
    </row>
    <row r="4" ht="11.25">
      <c r="A4" s="2" t="s">
        <v>28</v>
      </c>
    </row>
    <row r="5" spans="1:17" ht="16.5" customHeight="1">
      <c r="A5" s="215" t="s">
        <v>1</v>
      </c>
      <c r="B5" s="203" t="s">
        <v>22</v>
      </c>
      <c r="C5" s="215" t="s">
        <v>12</v>
      </c>
      <c r="D5" s="215" t="s">
        <v>0</v>
      </c>
      <c r="E5" s="218" t="s">
        <v>13</v>
      </c>
      <c r="F5" s="219"/>
      <c r="G5" s="219"/>
      <c r="H5" s="219"/>
      <c r="I5" s="219"/>
      <c r="J5" s="219"/>
      <c r="K5" s="219"/>
      <c r="L5" s="220"/>
      <c r="M5" s="206" t="s">
        <v>14</v>
      </c>
      <c r="N5" s="207"/>
      <c r="O5" s="203" t="s">
        <v>15</v>
      </c>
      <c r="P5" s="203" t="s">
        <v>21</v>
      </c>
      <c r="Q5" s="203" t="s">
        <v>16</v>
      </c>
    </row>
    <row r="6" spans="1:17" ht="36.75">
      <c r="A6" s="216"/>
      <c r="B6" s="204"/>
      <c r="C6" s="216"/>
      <c r="D6" s="216"/>
      <c r="E6" s="3" t="s">
        <v>434</v>
      </c>
      <c r="F6" s="3" t="s">
        <v>435</v>
      </c>
      <c r="G6" s="3" t="s">
        <v>436</v>
      </c>
      <c r="H6" s="3" t="s">
        <v>437</v>
      </c>
      <c r="I6" s="3" t="s">
        <v>438</v>
      </c>
      <c r="J6" s="3" t="s">
        <v>439</v>
      </c>
      <c r="K6" s="3" t="s">
        <v>38</v>
      </c>
      <c r="L6" s="3" t="s">
        <v>39</v>
      </c>
      <c r="M6" s="208" t="s">
        <v>40</v>
      </c>
      <c r="N6" s="210" t="s">
        <v>41</v>
      </c>
      <c r="O6" s="204"/>
      <c r="P6" s="204"/>
      <c r="Q6" s="204"/>
    </row>
    <row r="7" spans="1:17" ht="11.25">
      <c r="A7" s="217"/>
      <c r="B7" s="205"/>
      <c r="C7" s="217"/>
      <c r="D7" s="217"/>
      <c r="E7" s="212" t="s">
        <v>23</v>
      </c>
      <c r="F7" s="213"/>
      <c r="G7" s="213"/>
      <c r="H7" s="213"/>
      <c r="I7" s="213"/>
      <c r="J7" s="213"/>
      <c r="K7" s="213"/>
      <c r="L7" s="214"/>
      <c r="M7" s="209"/>
      <c r="N7" s="211"/>
      <c r="O7" s="205"/>
      <c r="P7" s="205"/>
      <c r="Q7" s="205"/>
    </row>
    <row r="8" spans="1:17" ht="11.25">
      <c r="A8" s="12"/>
      <c r="B8" s="12"/>
      <c r="C8" s="12" t="s">
        <v>2</v>
      </c>
      <c r="D8" s="12"/>
      <c r="E8" s="13"/>
      <c r="F8" s="13"/>
      <c r="G8" s="13"/>
      <c r="H8" s="13"/>
      <c r="I8" s="13"/>
      <c r="J8" s="13"/>
      <c r="K8" s="13"/>
      <c r="L8" s="13"/>
      <c r="M8" s="12"/>
      <c r="N8" s="16"/>
      <c r="O8" s="12"/>
      <c r="P8" s="12"/>
      <c r="Q8" s="12"/>
    </row>
    <row r="9" spans="1:17" ht="12.75" customHeight="1">
      <c r="A9" s="6">
        <v>1</v>
      </c>
      <c r="B9" s="7" t="s">
        <v>178</v>
      </c>
      <c r="C9" s="7" t="s">
        <v>179</v>
      </c>
      <c r="D9" s="7">
        <v>3</v>
      </c>
      <c r="E9" s="25"/>
      <c r="F9" s="7"/>
      <c r="G9" s="7"/>
      <c r="H9" s="7"/>
      <c r="I9" s="7"/>
      <c r="J9" s="7"/>
      <c r="K9" s="7"/>
      <c r="L9" s="7"/>
      <c r="M9" s="7">
        <v>5</v>
      </c>
      <c r="N9" s="17"/>
      <c r="O9" s="7"/>
      <c r="P9" s="7"/>
      <c r="Q9" s="7"/>
    </row>
    <row r="10" spans="1:17" ht="12.75" customHeight="1">
      <c r="A10" s="8">
        <f aca="true" t="shared" si="0" ref="A10:A26">A9+1</f>
        <v>2</v>
      </c>
      <c r="B10" s="9" t="s">
        <v>181</v>
      </c>
      <c r="C10" s="9" t="s">
        <v>182</v>
      </c>
      <c r="D10" s="9">
        <v>3</v>
      </c>
      <c r="E10" s="9"/>
      <c r="F10" s="9"/>
      <c r="G10" s="9"/>
      <c r="H10" s="9"/>
      <c r="I10" s="9"/>
      <c r="J10" s="9"/>
      <c r="K10" s="9"/>
      <c r="L10" s="9"/>
      <c r="M10" s="9">
        <v>5</v>
      </c>
      <c r="N10" s="18"/>
      <c r="O10" s="9"/>
      <c r="P10" s="9"/>
      <c r="Q10" s="9"/>
    </row>
    <row r="11" spans="1:17" ht="12.75" customHeight="1">
      <c r="A11" s="8">
        <f t="shared" si="0"/>
        <v>3</v>
      </c>
      <c r="B11" s="9" t="s">
        <v>112</v>
      </c>
      <c r="C11" s="9" t="s">
        <v>116</v>
      </c>
      <c r="D11" s="9">
        <v>3</v>
      </c>
      <c r="E11" s="9"/>
      <c r="F11" s="9"/>
      <c r="G11" s="9"/>
      <c r="H11" s="9"/>
      <c r="I11" s="9"/>
      <c r="J11" s="9"/>
      <c r="K11" s="9"/>
      <c r="L11" s="9"/>
      <c r="M11" s="9">
        <v>3</v>
      </c>
      <c r="N11" s="18"/>
      <c r="O11" s="9"/>
      <c r="P11" s="9"/>
      <c r="Q11" s="9"/>
    </row>
    <row r="12" spans="1:17" ht="12.75" customHeight="1">
      <c r="A12" s="8">
        <f t="shared" si="0"/>
        <v>4</v>
      </c>
      <c r="B12" s="9" t="s">
        <v>121</v>
      </c>
      <c r="C12" s="9" t="s">
        <v>126</v>
      </c>
      <c r="D12" s="9">
        <v>3</v>
      </c>
      <c r="E12" s="9"/>
      <c r="F12" s="9"/>
      <c r="G12" s="9"/>
      <c r="H12" s="9"/>
      <c r="I12" s="9"/>
      <c r="J12" s="9"/>
      <c r="K12" s="9"/>
      <c r="L12" s="9"/>
      <c r="M12" s="9">
        <v>3</v>
      </c>
      <c r="N12" s="18"/>
      <c r="O12" s="9"/>
      <c r="P12" s="9"/>
      <c r="Q12" s="9"/>
    </row>
    <row r="13" spans="1:17" ht="12.75" customHeight="1">
      <c r="A13" s="8">
        <f t="shared" si="0"/>
        <v>5</v>
      </c>
      <c r="B13" s="9" t="s">
        <v>375</v>
      </c>
      <c r="C13" s="9" t="s">
        <v>376</v>
      </c>
      <c r="D13" s="9">
        <v>2</v>
      </c>
      <c r="E13" s="9"/>
      <c r="F13" s="9"/>
      <c r="G13" s="9"/>
      <c r="H13" s="9"/>
      <c r="I13" s="9"/>
      <c r="J13" s="9"/>
      <c r="K13" s="9"/>
      <c r="L13" s="9"/>
      <c r="M13" s="9">
        <v>3</v>
      </c>
      <c r="N13" s="18"/>
      <c r="O13" s="9"/>
      <c r="P13" s="9"/>
      <c r="Q13" s="9"/>
    </row>
    <row r="14" spans="1:17" ht="12.75" customHeight="1">
      <c r="A14" s="8">
        <f t="shared" si="0"/>
        <v>6</v>
      </c>
      <c r="B14" s="9" t="s">
        <v>124</v>
      </c>
      <c r="C14" s="9" t="s">
        <v>129</v>
      </c>
      <c r="D14" s="9">
        <v>4</v>
      </c>
      <c r="E14" s="9"/>
      <c r="F14" s="9"/>
      <c r="G14" s="9"/>
      <c r="H14" s="9"/>
      <c r="I14" s="9"/>
      <c r="J14" s="9"/>
      <c r="K14" s="9"/>
      <c r="L14" s="9"/>
      <c r="M14" s="9">
        <v>3</v>
      </c>
      <c r="N14" s="18"/>
      <c r="O14" s="9"/>
      <c r="P14" s="9"/>
      <c r="Q14" s="9"/>
    </row>
    <row r="15" spans="1:17" ht="12.75" customHeight="1">
      <c r="A15" s="8">
        <f t="shared" si="0"/>
        <v>7</v>
      </c>
      <c r="B15" s="9" t="s">
        <v>133</v>
      </c>
      <c r="C15" s="9" t="s">
        <v>74</v>
      </c>
      <c r="D15" s="9">
        <v>3</v>
      </c>
      <c r="E15" s="9"/>
      <c r="F15" s="9"/>
      <c r="G15" s="9"/>
      <c r="H15" s="9"/>
      <c r="I15" s="9"/>
      <c r="J15" s="9"/>
      <c r="K15" s="9"/>
      <c r="L15" s="9"/>
      <c r="M15" s="9">
        <v>3</v>
      </c>
      <c r="N15" s="18"/>
      <c r="O15" s="9"/>
      <c r="P15" s="9"/>
      <c r="Q15" s="9"/>
    </row>
    <row r="16" spans="1:17" ht="12.75" customHeight="1">
      <c r="A16" s="8">
        <f t="shared" si="0"/>
        <v>8</v>
      </c>
      <c r="B16" s="9" t="s">
        <v>175</v>
      </c>
      <c r="C16" s="9" t="s">
        <v>177</v>
      </c>
      <c r="D16" s="9">
        <v>3</v>
      </c>
      <c r="E16" s="9"/>
      <c r="F16" s="9"/>
      <c r="G16" s="9"/>
      <c r="H16" s="9"/>
      <c r="I16" s="9"/>
      <c r="J16" s="9"/>
      <c r="K16" s="9"/>
      <c r="L16" s="9"/>
      <c r="M16" s="9">
        <v>3</v>
      </c>
      <c r="N16" s="18"/>
      <c r="O16" s="9"/>
      <c r="P16" s="9"/>
      <c r="Q16" s="9"/>
    </row>
    <row r="17" spans="1:17" ht="12.75" customHeight="1">
      <c r="A17" s="8">
        <f t="shared" si="0"/>
        <v>9</v>
      </c>
      <c r="B17" s="9" t="s">
        <v>115</v>
      </c>
      <c r="C17" s="9" t="s">
        <v>120</v>
      </c>
      <c r="D17" s="9">
        <v>5</v>
      </c>
      <c r="E17" s="9"/>
      <c r="F17" s="9"/>
      <c r="G17" s="9"/>
      <c r="H17" s="9"/>
      <c r="I17" s="9"/>
      <c r="J17" s="9"/>
      <c r="K17" s="9"/>
      <c r="L17" s="9"/>
      <c r="M17" s="9">
        <v>2</v>
      </c>
      <c r="N17" s="18"/>
      <c r="O17" s="9"/>
      <c r="P17" s="9"/>
      <c r="Q17" s="9"/>
    </row>
    <row r="18" spans="1:17" ht="12.75" customHeight="1">
      <c r="A18" s="8">
        <f t="shared" si="0"/>
        <v>10</v>
      </c>
      <c r="B18" s="9" t="s">
        <v>122</v>
      </c>
      <c r="C18" s="9" t="s">
        <v>127</v>
      </c>
      <c r="D18" s="9">
        <v>2</v>
      </c>
      <c r="E18" s="9"/>
      <c r="F18" s="9"/>
      <c r="G18" s="9"/>
      <c r="H18" s="9"/>
      <c r="I18" s="9"/>
      <c r="J18" s="9"/>
      <c r="K18" s="9"/>
      <c r="L18" s="9"/>
      <c r="M18" s="9">
        <v>2</v>
      </c>
      <c r="N18" s="18"/>
      <c r="O18" s="9"/>
      <c r="P18" s="9"/>
      <c r="Q18" s="9"/>
    </row>
    <row r="19" spans="1:17" ht="12.75" customHeight="1">
      <c r="A19" s="8">
        <f t="shared" si="0"/>
        <v>11</v>
      </c>
      <c r="B19" s="9" t="s">
        <v>134</v>
      </c>
      <c r="C19" s="9" t="s">
        <v>138</v>
      </c>
      <c r="D19" s="9">
        <v>3</v>
      </c>
      <c r="E19" s="9"/>
      <c r="F19" s="9"/>
      <c r="G19" s="9"/>
      <c r="H19" s="9"/>
      <c r="I19" s="9"/>
      <c r="J19" s="9"/>
      <c r="K19" s="9"/>
      <c r="L19" s="9"/>
      <c r="M19" s="9">
        <v>2</v>
      </c>
      <c r="N19" s="18"/>
      <c r="O19" s="9"/>
      <c r="P19" s="9"/>
      <c r="Q19" s="9"/>
    </row>
    <row r="20" spans="1:17" ht="12.75" customHeight="1">
      <c r="A20" s="8">
        <f t="shared" si="0"/>
        <v>12</v>
      </c>
      <c r="B20" s="9" t="s">
        <v>180</v>
      </c>
      <c r="C20" s="9" t="s">
        <v>159</v>
      </c>
      <c r="D20" s="9">
        <v>2</v>
      </c>
      <c r="E20" s="9"/>
      <c r="F20" s="9"/>
      <c r="G20" s="9"/>
      <c r="H20" s="9"/>
      <c r="I20" s="9"/>
      <c r="J20" s="9"/>
      <c r="K20" s="9"/>
      <c r="L20" s="9"/>
      <c r="M20" s="9">
        <v>2</v>
      </c>
      <c r="N20" s="18"/>
      <c r="O20" s="9"/>
      <c r="P20" s="9"/>
      <c r="Q20" s="9"/>
    </row>
    <row r="21" spans="1:17" ht="12.75" customHeight="1">
      <c r="A21" s="8">
        <f t="shared" si="0"/>
        <v>13</v>
      </c>
      <c r="B21" s="9" t="s">
        <v>113</v>
      </c>
      <c r="C21" s="9" t="s">
        <v>79</v>
      </c>
      <c r="D21" s="9">
        <v>2</v>
      </c>
      <c r="E21" s="9"/>
      <c r="F21" s="9"/>
      <c r="G21" s="9"/>
      <c r="H21" s="9"/>
      <c r="I21" s="9"/>
      <c r="J21" s="9"/>
      <c r="K21" s="9"/>
      <c r="L21" s="9"/>
      <c r="M21" s="9">
        <v>1</v>
      </c>
      <c r="N21" s="18"/>
      <c r="O21" s="9"/>
      <c r="P21" s="9"/>
      <c r="Q21" s="9"/>
    </row>
    <row r="22" spans="1:17" ht="12.75" customHeight="1">
      <c r="A22" s="8">
        <f t="shared" si="0"/>
        <v>14</v>
      </c>
      <c r="B22" s="9" t="s">
        <v>125</v>
      </c>
      <c r="C22" s="9" t="s">
        <v>111</v>
      </c>
      <c r="D22" s="9">
        <v>2</v>
      </c>
      <c r="E22" s="9"/>
      <c r="F22" s="9"/>
      <c r="G22" s="9"/>
      <c r="H22" s="9"/>
      <c r="I22" s="9"/>
      <c r="J22" s="9"/>
      <c r="K22" s="9"/>
      <c r="L22" s="9"/>
      <c r="M22" s="9">
        <v>1</v>
      </c>
      <c r="N22" s="18"/>
      <c r="O22" s="9"/>
      <c r="P22" s="9"/>
      <c r="Q22" s="9"/>
    </row>
    <row r="23" spans="1:17" ht="12.75" customHeight="1">
      <c r="A23" s="8">
        <f t="shared" si="0"/>
        <v>15</v>
      </c>
      <c r="B23" s="9" t="s">
        <v>173</v>
      </c>
      <c r="C23" s="9" t="s">
        <v>176</v>
      </c>
      <c r="D23" s="9">
        <v>3</v>
      </c>
      <c r="E23" s="9"/>
      <c r="F23" s="9"/>
      <c r="G23" s="9"/>
      <c r="H23" s="9"/>
      <c r="I23" s="9"/>
      <c r="J23" s="9"/>
      <c r="K23" s="9"/>
      <c r="L23" s="9"/>
      <c r="M23" s="9">
        <v>1</v>
      </c>
      <c r="N23" s="18"/>
      <c r="O23" s="9"/>
      <c r="P23" s="9"/>
      <c r="Q23" s="9"/>
    </row>
    <row r="24" spans="1:17" ht="12.75" customHeight="1">
      <c r="A24" s="8">
        <f t="shared" si="0"/>
        <v>16</v>
      </c>
      <c r="B24" s="9" t="s">
        <v>174</v>
      </c>
      <c r="C24" s="9" t="s">
        <v>137</v>
      </c>
      <c r="D24" s="9">
        <v>3</v>
      </c>
      <c r="E24" s="9"/>
      <c r="F24" s="9"/>
      <c r="G24" s="9"/>
      <c r="H24" s="9"/>
      <c r="I24" s="9"/>
      <c r="J24" s="9"/>
      <c r="K24" s="9"/>
      <c r="L24" s="9"/>
      <c r="M24" s="9">
        <v>1</v>
      </c>
      <c r="N24" s="18"/>
      <c r="O24" s="9"/>
      <c r="P24" s="9"/>
      <c r="Q24" s="9"/>
    </row>
    <row r="25" spans="1:17" ht="12.75" customHeight="1">
      <c r="A25" s="8">
        <f t="shared" si="0"/>
        <v>17</v>
      </c>
      <c r="B25" s="9" t="s">
        <v>141</v>
      </c>
      <c r="C25" s="9" t="s">
        <v>95</v>
      </c>
      <c r="D25" s="9">
        <v>2</v>
      </c>
      <c r="E25" s="9"/>
      <c r="F25" s="9"/>
      <c r="G25" s="9"/>
      <c r="H25" s="9"/>
      <c r="I25" s="9"/>
      <c r="J25" s="9"/>
      <c r="K25" s="9"/>
      <c r="L25" s="9"/>
      <c r="M25" s="9">
        <v>1</v>
      </c>
      <c r="N25" s="18"/>
      <c r="O25" s="9"/>
      <c r="P25" s="9"/>
      <c r="Q25" s="9"/>
    </row>
    <row r="26" spans="1:17" ht="12.75" customHeight="1">
      <c r="A26" s="8">
        <f t="shared" si="0"/>
        <v>18</v>
      </c>
      <c r="B26" s="9" t="s">
        <v>165</v>
      </c>
      <c r="C26" s="9" t="s">
        <v>170</v>
      </c>
      <c r="D26" s="9">
        <v>2</v>
      </c>
      <c r="E26" s="9"/>
      <c r="F26" s="9"/>
      <c r="G26" s="9"/>
      <c r="H26" s="9"/>
      <c r="I26" s="9"/>
      <c r="J26" s="9"/>
      <c r="K26" s="9"/>
      <c r="L26" s="9"/>
      <c r="M26" s="9">
        <v>1</v>
      </c>
      <c r="N26" s="18"/>
      <c r="O26" s="9"/>
      <c r="P26" s="9"/>
      <c r="Q26" s="9"/>
    </row>
    <row r="27" spans="1:17" s="22" customFormat="1" ht="11.25">
      <c r="A27" s="20"/>
      <c r="B27" s="21"/>
      <c r="C27" s="21" t="s">
        <v>183</v>
      </c>
      <c r="D27" s="21">
        <f>SUM(D8:D26)</f>
        <v>50</v>
      </c>
      <c r="E27" s="21"/>
      <c r="F27" s="21"/>
      <c r="G27" s="21"/>
      <c r="H27" s="21"/>
      <c r="I27" s="21"/>
      <c r="J27" s="21"/>
      <c r="K27" s="21"/>
      <c r="L27" s="21"/>
      <c r="M27" s="21">
        <f>SUM(M8:M26)</f>
        <v>42</v>
      </c>
      <c r="N27" s="21">
        <f>SUM(N8:N26)</f>
        <v>0</v>
      </c>
      <c r="O27" s="21"/>
      <c r="P27" s="21"/>
      <c r="Q27" s="21"/>
    </row>
    <row r="28" ht="6.75" customHeight="1"/>
    <row r="29" ht="11.25">
      <c r="P29" s="4" t="s">
        <v>26</v>
      </c>
    </row>
    <row r="30" spans="2:16" ht="11.25">
      <c r="B30" s="5" t="s">
        <v>25</v>
      </c>
      <c r="H30" s="5" t="s">
        <v>17</v>
      </c>
      <c r="P30" s="5" t="s">
        <v>18</v>
      </c>
    </row>
    <row r="31" ht="11.25">
      <c r="P31" s="5" t="s">
        <v>19</v>
      </c>
    </row>
  </sheetData>
  <sheetProtection/>
  <mergeCells count="12">
    <mergeCell ref="O5:O7"/>
    <mergeCell ref="P5:P7"/>
    <mergeCell ref="Q5:Q7"/>
    <mergeCell ref="M6:M7"/>
    <mergeCell ref="N6:N7"/>
    <mergeCell ref="M5:N5"/>
    <mergeCell ref="E7:L7"/>
    <mergeCell ref="A5:A7"/>
    <mergeCell ref="B5:B7"/>
    <mergeCell ref="C5:C7"/>
    <mergeCell ref="D5:D7"/>
    <mergeCell ref="E5:L5"/>
  </mergeCells>
  <printOptions/>
  <pageMargins left="0.17" right="0.17" top="0.26" bottom="0.3" header="0.17" footer="0.16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0"/>
  <sheetViews>
    <sheetView showZeros="0" zoomScale="115" zoomScaleNormal="115" zoomScalePageLayoutView="0" workbookViewId="0" topLeftCell="A1">
      <pane xSplit="3" ySplit="8" topLeftCell="D9" activePane="bottomRight" state="frozen"/>
      <selection pane="topLeft" activeCell="T9" sqref="T9"/>
      <selection pane="topRight" activeCell="T9" sqref="T9"/>
      <selection pane="bottomLeft" activeCell="T9" sqref="T9"/>
      <selection pane="bottomRight" activeCell="T9" sqref="T9"/>
    </sheetView>
  </sheetViews>
  <sheetFormatPr defaultColWidth="9.140625" defaultRowHeight="12.75"/>
  <cols>
    <col min="1" max="1" width="3.57421875" style="2" customWidth="1"/>
    <col min="2" max="2" width="8.7109375" style="2" bestFit="1" customWidth="1"/>
    <col min="3" max="3" width="28.140625" style="2" customWidth="1"/>
    <col min="4" max="4" width="3.57421875" style="2" bestFit="1" customWidth="1"/>
    <col min="5" max="5" width="5.421875" style="2" customWidth="1"/>
    <col min="6" max="6" width="4.8515625" style="2" customWidth="1"/>
    <col min="7" max="7" width="5.421875" style="2" customWidth="1"/>
    <col min="8" max="8" width="3.8515625" style="2" customWidth="1"/>
    <col min="9" max="11" width="3.00390625" style="2" customWidth="1"/>
    <col min="12" max="12" width="3.8515625" style="2" customWidth="1"/>
    <col min="13" max="13" width="3.8515625" style="15" customWidth="1"/>
    <col min="14" max="15" width="8.7109375" style="2" customWidth="1"/>
    <col min="16" max="16" width="10.57421875" style="2" customWidth="1"/>
    <col min="17" max="16384" width="9.140625" style="2" customWidth="1"/>
  </cols>
  <sheetData>
    <row r="1" spans="1:16" ht="11.25">
      <c r="A1" s="1" t="s">
        <v>424</v>
      </c>
      <c r="B1" s="1"/>
      <c r="C1" s="1"/>
      <c r="D1" s="1"/>
      <c r="E1" s="1"/>
      <c r="F1" s="1"/>
      <c r="G1" s="1"/>
      <c r="P1" s="14" t="s">
        <v>20</v>
      </c>
    </row>
    <row r="2" ht="11.25">
      <c r="A2" s="2" t="s">
        <v>378</v>
      </c>
    </row>
    <row r="3" ht="11.25">
      <c r="A3" s="2" t="s">
        <v>379</v>
      </c>
    </row>
    <row r="4" ht="11.25">
      <c r="A4" s="2" t="s">
        <v>380</v>
      </c>
    </row>
    <row r="5" spans="1:16" ht="16.5" customHeight="1">
      <c r="A5" s="215" t="s">
        <v>1</v>
      </c>
      <c r="B5" s="203" t="s">
        <v>22</v>
      </c>
      <c r="C5" s="215" t="s">
        <v>12</v>
      </c>
      <c r="D5" s="215" t="s">
        <v>0</v>
      </c>
      <c r="E5" s="218" t="s">
        <v>13</v>
      </c>
      <c r="F5" s="219"/>
      <c r="G5" s="219"/>
      <c r="H5" s="219"/>
      <c r="I5" s="219"/>
      <c r="J5" s="219"/>
      <c r="K5" s="220"/>
      <c r="L5" s="206" t="s">
        <v>14</v>
      </c>
      <c r="M5" s="207"/>
      <c r="N5" s="203" t="s">
        <v>15</v>
      </c>
      <c r="O5" s="203" t="s">
        <v>21</v>
      </c>
      <c r="P5" s="203" t="s">
        <v>16</v>
      </c>
    </row>
    <row r="6" spans="1:16" ht="31.5">
      <c r="A6" s="216"/>
      <c r="B6" s="204"/>
      <c r="C6" s="216"/>
      <c r="D6" s="216"/>
      <c r="E6" s="3" t="s">
        <v>381</v>
      </c>
      <c r="F6" s="3" t="s">
        <v>382</v>
      </c>
      <c r="G6" s="3" t="s">
        <v>383</v>
      </c>
      <c r="H6" s="3" t="s">
        <v>433</v>
      </c>
      <c r="I6" s="3"/>
      <c r="J6" s="3" t="s">
        <v>38</v>
      </c>
      <c r="K6" s="3" t="s">
        <v>39</v>
      </c>
      <c r="L6" s="208" t="s">
        <v>40</v>
      </c>
      <c r="M6" s="210" t="s">
        <v>41</v>
      </c>
      <c r="N6" s="204"/>
      <c r="O6" s="204"/>
      <c r="P6" s="204"/>
    </row>
    <row r="7" spans="1:16" ht="11.25">
      <c r="A7" s="217"/>
      <c r="B7" s="205"/>
      <c r="C7" s="217"/>
      <c r="D7" s="217"/>
      <c r="E7" s="212" t="s">
        <v>23</v>
      </c>
      <c r="F7" s="213"/>
      <c r="G7" s="213"/>
      <c r="H7" s="213"/>
      <c r="I7" s="213"/>
      <c r="J7" s="213"/>
      <c r="K7" s="214"/>
      <c r="L7" s="209"/>
      <c r="M7" s="211"/>
      <c r="N7" s="205"/>
      <c r="O7" s="205"/>
      <c r="P7" s="205"/>
    </row>
    <row r="8" spans="1:16" ht="11.25">
      <c r="A8" s="12"/>
      <c r="B8" s="12"/>
      <c r="C8" s="12" t="s">
        <v>2</v>
      </c>
      <c r="D8" s="12"/>
      <c r="E8" s="13"/>
      <c r="F8" s="13"/>
      <c r="G8" s="13"/>
      <c r="H8" s="13"/>
      <c r="I8" s="13"/>
      <c r="J8" s="13"/>
      <c r="K8" s="13"/>
      <c r="L8" s="12"/>
      <c r="M8" s="16"/>
      <c r="N8" s="12"/>
      <c r="O8" s="12"/>
      <c r="P8" s="12"/>
    </row>
    <row r="9" spans="1:16" ht="12.75" customHeight="1">
      <c r="A9" s="6">
        <v>1</v>
      </c>
      <c r="B9" s="7" t="s">
        <v>187</v>
      </c>
      <c r="C9" s="7" t="s">
        <v>189</v>
      </c>
      <c r="D9" s="7">
        <v>2</v>
      </c>
      <c r="E9" s="7"/>
      <c r="F9" s="7"/>
      <c r="G9" s="7"/>
      <c r="H9" s="7"/>
      <c r="I9" s="7"/>
      <c r="J9" s="7"/>
      <c r="K9" s="7"/>
      <c r="L9" s="7">
        <v>4</v>
      </c>
      <c r="M9" s="17"/>
      <c r="N9" s="7"/>
      <c r="O9" s="7"/>
      <c r="P9" s="7"/>
    </row>
    <row r="10" spans="1:16" ht="12.75" customHeight="1">
      <c r="A10" s="8">
        <f aca="true" t="shared" si="0" ref="A10:A15">A9+1</f>
        <v>2</v>
      </c>
      <c r="B10" s="9" t="s">
        <v>115</v>
      </c>
      <c r="C10" s="9" t="s">
        <v>120</v>
      </c>
      <c r="D10" s="9">
        <v>5</v>
      </c>
      <c r="E10" s="9"/>
      <c r="F10" s="9"/>
      <c r="G10" s="9"/>
      <c r="H10" s="9"/>
      <c r="I10" s="9"/>
      <c r="J10" s="9"/>
      <c r="K10" s="9"/>
      <c r="L10" s="9">
        <v>2</v>
      </c>
      <c r="M10" s="18"/>
      <c r="N10" s="9"/>
      <c r="O10" s="9"/>
      <c r="P10" s="9"/>
    </row>
    <row r="11" spans="1:16" ht="12.75" customHeight="1">
      <c r="A11" s="8">
        <f t="shared" si="0"/>
        <v>3</v>
      </c>
      <c r="B11" s="9" t="s">
        <v>186</v>
      </c>
      <c r="C11" s="9" t="s">
        <v>188</v>
      </c>
      <c r="D11" s="9">
        <v>2</v>
      </c>
      <c r="E11" s="9"/>
      <c r="F11" s="9"/>
      <c r="G11" s="9"/>
      <c r="H11" s="9"/>
      <c r="I11" s="9"/>
      <c r="J11" s="9"/>
      <c r="K11" s="9"/>
      <c r="L11" s="9">
        <v>2</v>
      </c>
      <c r="M11" s="18"/>
      <c r="N11" s="9"/>
      <c r="O11" s="9"/>
      <c r="P11" s="9"/>
    </row>
    <row r="12" spans="1:16" ht="12.75" customHeight="1">
      <c r="A12" s="8">
        <f t="shared" si="0"/>
        <v>4</v>
      </c>
      <c r="B12" s="9" t="s">
        <v>474</v>
      </c>
      <c r="C12" s="9" t="s">
        <v>520</v>
      </c>
      <c r="D12" s="9">
        <v>2</v>
      </c>
      <c r="E12" s="9"/>
      <c r="F12" s="9"/>
      <c r="G12" s="9"/>
      <c r="H12" s="9"/>
      <c r="I12" s="9"/>
      <c r="J12" s="9"/>
      <c r="K12" s="9"/>
      <c r="L12" s="9">
        <v>2</v>
      </c>
      <c r="M12" s="18"/>
      <c r="N12" s="9"/>
      <c r="O12" s="9"/>
      <c r="P12" s="9"/>
    </row>
    <row r="13" spans="1:16" ht="12.75" customHeight="1">
      <c r="A13" s="8">
        <f t="shared" si="0"/>
        <v>5</v>
      </c>
      <c r="B13" s="9" t="s">
        <v>149</v>
      </c>
      <c r="C13" s="9" t="s">
        <v>154</v>
      </c>
      <c r="D13" s="9">
        <v>3</v>
      </c>
      <c r="E13" s="9"/>
      <c r="F13" s="9"/>
      <c r="G13" s="9"/>
      <c r="H13" s="9"/>
      <c r="I13" s="9"/>
      <c r="J13" s="9"/>
      <c r="K13" s="9"/>
      <c r="L13" s="9">
        <v>2</v>
      </c>
      <c r="M13" s="18"/>
      <c r="N13" s="9"/>
      <c r="O13" s="9"/>
      <c r="P13" s="9"/>
    </row>
    <row r="14" spans="1:16" ht="12.75" customHeight="1">
      <c r="A14" s="8">
        <f t="shared" si="0"/>
        <v>6</v>
      </c>
      <c r="B14" s="9" t="s">
        <v>123</v>
      </c>
      <c r="C14" s="9" t="s">
        <v>128</v>
      </c>
      <c r="D14" s="9">
        <v>3</v>
      </c>
      <c r="E14" s="9"/>
      <c r="F14" s="9"/>
      <c r="G14" s="9"/>
      <c r="H14" s="9"/>
      <c r="I14" s="9"/>
      <c r="J14" s="9"/>
      <c r="K14" s="9"/>
      <c r="L14" s="9">
        <v>1</v>
      </c>
      <c r="M14" s="18"/>
      <c r="N14" s="9"/>
      <c r="O14" s="9"/>
      <c r="P14" s="9"/>
    </row>
    <row r="15" spans="1:16" ht="12.75" customHeight="1">
      <c r="A15" s="8">
        <f t="shared" si="0"/>
        <v>7</v>
      </c>
      <c r="B15" s="9" t="s">
        <v>130</v>
      </c>
      <c r="C15" s="9" t="s">
        <v>81</v>
      </c>
      <c r="D15" s="9">
        <v>2</v>
      </c>
      <c r="E15" s="9"/>
      <c r="F15" s="9"/>
      <c r="G15" s="9"/>
      <c r="H15" s="9"/>
      <c r="I15" s="9"/>
      <c r="J15" s="9"/>
      <c r="K15" s="9"/>
      <c r="L15" s="9">
        <v>1</v>
      </c>
      <c r="M15" s="18"/>
      <c r="N15" s="9"/>
      <c r="O15" s="9"/>
      <c r="P15" s="9"/>
    </row>
    <row r="16" spans="1:16" s="22" customFormat="1" ht="11.25">
      <c r="A16" s="20"/>
      <c r="B16" s="21"/>
      <c r="C16" s="21" t="s">
        <v>183</v>
      </c>
      <c r="D16" s="21">
        <f>SUM(D8:D15)</f>
        <v>19</v>
      </c>
      <c r="E16" s="21"/>
      <c r="F16" s="21"/>
      <c r="G16" s="21"/>
      <c r="H16" s="21"/>
      <c r="I16" s="21"/>
      <c r="J16" s="21"/>
      <c r="K16" s="21"/>
      <c r="L16" s="21">
        <f>SUM(L8:L15)</f>
        <v>14</v>
      </c>
      <c r="M16" s="21">
        <f>SUM(M8:M15)</f>
        <v>0</v>
      </c>
      <c r="N16" s="21"/>
      <c r="O16" s="21"/>
      <c r="P16" s="21"/>
    </row>
    <row r="17" ht="6.75" customHeight="1"/>
    <row r="18" ht="11.25">
      <c r="O18" s="4" t="s">
        <v>26</v>
      </c>
    </row>
    <row r="19" spans="2:15" ht="11.25">
      <c r="B19" s="5" t="s">
        <v>25</v>
      </c>
      <c r="O19" s="5" t="s">
        <v>18</v>
      </c>
    </row>
    <row r="20" ht="11.25">
      <c r="O20" s="5" t="s">
        <v>19</v>
      </c>
    </row>
  </sheetData>
  <sheetProtection/>
  <mergeCells count="12">
    <mergeCell ref="N5:N7"/>
    <mergeCell ref="O5:O7"/>
    <mergeCell ref="P5:P7"/>
    <mergeCell ref="L6:L7"/>
    <mergeCell ref="M6:M7"/>
    <mergeCell ref="L5:M5"/>
    <mergeCell ref="E7:K7"/>
    <mergeCell ref="A5:A7"/>
    <mergeCell ref="B5:B7"/>
    <mergeCell ref="C5:C7"/>
    <mergeCell ref="D5:D7"/>
    <mergeCell ref="E5:K5"/>
  </mergeCells>
  <printOptions/>
  <pageMargins left="0.17" right="0.17" top="0.26" bottom="0.3" header="0.17" footer="0.16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6"/>
  <sheetViews>
    <sheetView showZeros="0" zoomScale="115" zoomScaleNormal="115" zoomScalePageLayoutView="0" workbookViewId="0" topLeftCell="A1">
      <pane xSplit="3" ySplit="8" topLeftCell="D9" activePane="bottomRight" state="frozen"/>
      <selection pane="topLeft" activeCell="T9" sqref="T9"/>
      <selection pane="topRight" activeCell="T9" sqref="T9"/>
      <selection pane="bottomLeft" activeCell="T9" sqref="T9"/>
      <selection pane="bottomRight" activeCell="T9" sqref="T9"/>
    </sheetView>
  </sheetViews>
  <sheetFormatPr defaultColWidth="9.140625" defaultRowHeight="12.75"/>
  <cols>
    <col min="1" max="1" width="3.57421875" style="2" customWidth="1"/>
    <col min="2" max="2" width="8.7109375" style="2" bestFit="1" customWidth="1"/>
    <col min="3" max="3" width="28.140625" style="2" customWidth="1"/>
    <col min="4" max="4" width="3.28125" style="2" customWidth="1"/>
    <col min="5" max="8" width="5.7109375" style="2" customWidth="1"/>
    <col min="9" max="9" width="3.57421875" style="2" customWidth="1"/>
    <col min="10" max="10" width="3.00390625" style="2" customWidth="1"/>
    <col min="11" max="11" width="3.8515625" style="2" customWidth="1"/>
    <col min="12" max="12" width="3.8515625" style="15" customWidth="1"/>
    <col min="13" max="14" width="8.7109375" style="2" customWidth="1"/>
    <col min="15" max="15" width="10.57421875" style="2" customWidth="1"/>
    <col min="16" max="16384" width="9.140625" style="2" customWidth="1"/>
  </cols>
  <sheetData>
    <row r="1" spans="1:15" ht="11.25">
      <c r="A1" s="1" t="s">
        <v>424</v>
      </c>
      <c r="B1" s="1"/>
      <c r="C1" s="1"/>
      <c r="D1" s="1"/>
      <c r="E1" s="1"/>
      <c r="F1" s="1"/>
      <c r="G1" s="1"/>
      <c r="H1" s="1"/>
      <c r="O1" s="14" t="s">
        <v>20</v>
      </c>
    </row>
    <row r="2" ht="11.25">
      <c r="A2" s="2" t="s">
        <v>378</v>
      </c>
    </row>
    <row r="3" ht="11.25">
      <c r="A3" s="2" t="s">
        <v>379</v>
      </c>
    </row>
    <row r="4" ht="11.25">
      <c r="A4" s="2" t="s">
        <v>384</v>
      </c>
    </row>
    <row r="5" spans="1:15" ht="16.5" customHeight="1">
      <c r="A5" s="215" t="s">
        <v>1</v>
      </c>
      <c r="B5" s="203" t="s">
        <v>22</v>
      </c>
      <c r="C5" s="215" t="s">
        <v>12</v>
      </c>
      <c r="D5" s="215" t="s">
        <v>0</v>
      </c>
      <c r="E5" s="218" t="s">
        <v>13</v>
      </c>
      <c r="F5" s="219"/>
      <c r="G5" s="219"/>
      <c r="H5" s="219"/>
      <c r="I5" s="219"/>
      <c r="J5" s="220"/>
      <c r="K5" s="206" t="s">
        <v>14</v>
      </c>
      <c r="L5" s="207"/>
      <c r="M5" s="203" t="s">
        <v>15</v>
      </c>
      <c r="N5" s="203" t="s">
        <v>21</v>
      </c>
      <c r="O5" s="203" t="s">
        <v>16</v>
      </c>
    </row>
    <row r="6" spans="1:15" ht="30.75">
      <c r="A6" s="216"/>
      <c r="B6" s="204"/>
      <c r="C6" s="216"/>
      <c r="D6" s="216"/>
      <c r="E6" s="3" t="s">
        <v>385</v>
      </c>
      <c r="F6" s="3" t="s">
        <v>386</v>
      </c>
      <c r="G6" s="3" t="s">
        <v>387</v>
      </c>
      <c r="H6" s="3" t="s">
        <v>388</v>
      </c>
      <c r="I6" s="3" t="s">
        <v>425</v>
      </c>
      <c r="J6" s="3"/>
      <c r="K6" s="208" t="s">
        <v>40</v>
      </c>
      <c r="L6" s="210" t="s">
        <v>41</v>
      </c>
      <c r="M6" s="204"/>
      <c r="N6" s="204"/>
      <c r="O6" s="204"/>
    </row>
    <row r="7" spans="1:15" ht="11.25">
      <c r="A7" s="217"/>
      <c r="B7" s="205"/>
      <c r="C7" s="217"/>
      <c r="D7" s="217"/>
      <c r="E7" s="212" t="s">
        <v>23</v>
      </c>
      <c r="F7" s="213"/>
      <c r="G7" s="213"/>
      <c r="H7" s="213"/>
      <c r="I7" s="213"/>
      <c r="J7" s="214"/>
      <c r="K7" s="209"/>
      <c r="L7" s="211"/>
      <c r="M7" s="205"/>
      <c r="N7" s="205"/>
      <c r="O7" s="205"/>
    </row>
    <row r="8" spans="1:15" ht="11.25">
      <c r="A8" s="12"/>
      <c r="B8" s="12"/>
      <c r="C8" s="12" t="s">
        <v>2</v>
      </c>
      <c r="D8" s="12"/>
      <c r="E8" s="13"/>
      <c r="F8" s="13"/>
      <c r="G8" s="13"/>
      <c r="H8" s="13"/>
      <c r="I8" s="13"/>
      <c r="J8" s="13"/>
      <c r="K8" s="12"/>
      <c r="L8" s="16"/>
      <c r="M8" s="12"/>
      <c r="N8" s="12"/>
      <c r="O8" s="12"/>
    </row>
    <row r="9" spans="1:15" ht="12.75" customHeight="1">
      <c r="A9" s="6">
        <v>1</v>
      </c>
      <c r="B9" s="7" t="s">
        <v>427</v>
      </c>
      <c r="C9" s="7" t="s">
        <v>74</v>
      </c>
      <c r="D9" s="7">
        <v>2</v>
      </c>
      <c r="E9" s="7"/>
      <c r="F9" s="7"/>
      <c r="G9" s="7"/>
      <c r="H9" s="7"/>
      <c r="I9" s="7"/>
      <c r="J9" s="7"/>
      <c r="K9" s="7">
        <v>3</v>
      </c>
      <c r="L9" s="17"/>
      <c r="M9" s="7"/>
      <c r="N9" s="7"/>
      <c r="O9" s="7"/>
    </row>
    <row r="10" spans="1:15" ht="12.75" customHeight="1">
      <c r="A10" s="8">
        <f aca="true" t="shared" si="0" ref="A10:A21">A9+1</f>
        <v>2</v>
      </c>
      <c r="B10" s="9" t="s">
        <v>134</v>
      </c>
      <c r="C10" s="9" t="s">
        <v>138</v>
      </c>
      <c r="D10" s="9">
        <v>3</v>
      </c>
      <c r="E10" s="9"/>
      <c r="F10" s="9"/>
      <c r="G10" s="9"/>
      <c r="H10" s="9"/>
      <c r="I10" s="9"/>
      <c r="J10" s="9"/>
      <c r="K10" s="9">
        <v>2</v>
      </c>
      <c r="L10" s="18"/>
      <c r="M10" s="9"/>
      <c r="N10" s="9"/>
      <c r="O10" s="9"/>
    </row>
    <row r="11" spans="1:15" ht="12.75" customHeight="1">
      <c r="A11" s="8">
        <f t="shared" si="0"/>
        <v>3</v>
      </c>
      <c r="B11" s="9" t="s">
        <v>479</v>
      </c>
      <c r="C11" s="9" t="s">
        <v>480</v>
      </c>
      <c r="D11" s="9">
        <v>2</v>
      </c>
      <c r="E11" s="9"/>
      <c r="F11" s="9"/>
      <c r="G11" s="9"/>
      <c r="H11" s="9"/>
      <c r="I11" s="9"/>
      <c r="J11" s="9"/>
      <c r="K11" s="9">
        <v>2</v>
      </c>
      <c r="L11" s="18"/>
      <c r="M11" s="9"/>
      <c r="N11" s="9"/>
      <c r="O11" s="9"/>
    </row>
    <row r="12" spans="1:15" ht="12.75" customHeight="1">
      <c r="A12" s="8">
        <f t="shared" si="0"/>
        <v>4</v>
      </c>
      <c r="B12" s="9" t="s">
        <v>123</v>
      </c>
      <c r="C12" s="9" t="s">
        <v>128</v>
      </c>
      <c r="D12" s="9">
        <v>3</v>
      </c>
      <c r="E12" s="9"/>
      <c r="F12" s="9"/>
      <c r="G12" s="9"/>
      <c r="H12" s="9"/>
      <c r="I12" s="9"/>
      <c r="J12" s="9"/>
      <c r="K12" s="9">
        <v>1</v>
      </c>
      <c r="L12" s="18"/>
      <c r="M12" s="9"/>
      <c r="N12" s="9"/>
      <c r="O12" s="9"/>
    </row>
    <row r="13" spans="1:15" ht="12.75" customHeight="1">
      <c r="A13" s="8">
        <f t="shared" si="0"/>
        <v>5</v>
      </c>
      <c r="B13" s="9" t="s">
        <v>184</v>
      </c>
      <c r="C13" s="9" t="s">
        <v>137</v>
      </c>
      <c r="D13" s="9">
        <v>2</v>
      </c>
      <c r="E13" s="9"/>
      <c r="F13" s="9"/>
      <c r="G13" s="9"/>
      <c r="H13" s="9"/>
      <c r="I13" s="9"/>
      <c r="J13" s="9"/>
      <c r="K13" s="9">
        <v>1</v>
      </c>
      <c r="L13" s="18"/>
      <c r="M13" s="9"/>
      <c r="N13" s="9"/>
      <c r="O13" s="9"/>
    </row>
    <row r="14" spans="1:15" ht="12.75" customHeight="1">
      <c r="A14" s="8">
        <f t="shared" si="0"/>
        <v>6</v>
      </c>
      <c r="B14" s="9" t="s">
        <v>185</v>
      </c>
      <c r="C14" s="9" t="s">
        <v>92</v>
      </c>
      <c r="D14" s="9">
        <v>2</v>
      </c>
      <c r="E14" s="9"/>
      <c r="F14" s="9"/>
      <c r="G14" s="9"/>
      <c r="H14" s="9"/>
      <c r="I14" s="9"/>
      <c r="J14" s="9"/>
      <c r="K14" s="9">
        <v>1</v>
      </c>
      <c r="L14" s="18"/>
      <c r="M14" s="9"/>
      <c r="N14" s="9"/>
      <c r="O14" s="9"/>
    </row>
    <row r="15" spans="1:15" ht="12.75" customHeight="1">
      <c r="A15" s="8">
        <f t="shared" si="0"/>
        <v>7</v>
      </c>
      <c r="B15" s="9" t="s">
        <v>140</v>
      </c>
      <c r="C15" s="9" t="s">
        <v>144</v>
      </c>
      <c r="D15" s="9">
        <v>2</v>
      </c>
      <c r="E15" s="9"/>
      <c r="F15" s="9"/>
      <c r="G15" s="9"/>
      <c r="H15" s="9"/>
      <c r="I15" s="9"/>
      <c r="J15" s="9"/>
      <c r="K15" s="9">
        <v>1</v>
      </c>
      <c r="L15" s="18"/>
      <c r="M15" s="9"/>
      <c r="N15" s="9"/>
      <c r="O15" s="9"/>
    </row>
    <row r="16" spans="1:15" ht="12.75" customHeight="1">
      <c r="A16" s="8">
        <f t="shared" si="0"/>
        <v>8</v>
      </c>
      <c r="B16" s="9" t="s">
        <v>142</v>
      </c>
      <c r="C16" s="9" t="s">
        <v>146</v>
      </c>
      <c r="D16" s="9">
        <v>3</v>
      </c>
      <c r="E16" s="9"/>
      <c r="F16" s="9"/>
      <c r="G16" s="9"/>
      <c r="H16" s="9"/>
      <c r="I16" s="9"/>
      <c r="J16" s="9"/>
      <c r="K16" s="9">
        <v>1</v>
      </c>
      <c r="L16" s="18"/>
      <c r="M16" s="9"/>
      <c r="N16" s="9"/>
      <c r="O16" s="9"/>
    </row>
    <row r="17" spans="1:15" ht="12.75" customHeight="1">
      <c r="A17" s="8">
        <f t="shared" si="0"/>
        <v>9</v>
      </c>
      <c r="B17" s="9" t="s">
        <v>377</v>
      </c>
      <c r="C17" s="9" t="s">
        <v>82</v>
      </c>
      <c r="D17" s="9">
        <v>1</v>
      </c>
      <c r="E17" s="9"/>
      <c r="F17" s="9"/>
      <c r="G17" s="9"/>
      <c r="H17" s="9"/>
      <c r="I17" s="9"/>
      <c r="J17" s="9"/>
      <c r="K17" s="9">
        <v>1</v>
      </c>
      <c r="L17" s="18"/>
      <c r="M17" s="9"/>
      <c r="N17" s="9"/>
      <c r="O17" s="9"/>
    </row>
    <row r="18" spans="1:15" ht="12.75" customHeight="1">
      <c r="A18" s="8">
        <f t="shared" si="0"/>
        <v>10</v>
      </c>
      <c r="B18" s="9" t="s">
        <v>190</v>
      </c>
      <c r="C18" s="9" t="s">
        <v>191</v>
      </c>
      <c r="D18" s="9">
        <v>4</v>
      </c>
      <c r="E18" s="9"/>
      <c r="F18" s="9"/>
      <c r="G18" s="9"/>
      <c r="H18" s="9"/>
      <c r="I18" s="9"/>
      <c r="J18" s="9"/>
      <c r="K18" s="9">
        <v>1</v>
      </c>
      <c r="L18" s="18"/>
      <c r="M18" s="9"/>
      <c r="N18" s="9"/>
      <c r="O18" s="9"/>
    </row>
    <row r="19" spans="1:15" ht="12.75" customHeight="1">
      <c r="A19" s="8">
        <f t="shared" si="0"/>
        <v>11</v>
      </c>
      <c r="B19" s="9" t="s">
        <v>165</v>
      </c>
      <c r="C19" s="9" t="s">
        <v>170</v>
      </c>
      <c r="D19" s="9">
        <v>2</v>
      </c>
      <c r="E19" s="9"/>
      <c r="F19" s="9"/>
      <c r="G19" s="9"/>
      <c r="H19" s="9"/>
      <c r="I19" s="9"/>
      <c r="J19" s="9"/>
      <c r="K19" s="9">
        <v>1</v>
      </c>
      <c r="L19" s="18"/>
      <c r="M19" s="9"/>
      <c r="N19" s="9"/>
      <c r="O19" s="9"/>
    </row>
    <row r="20" spans="1:15" ht="11.25">
      <c r="A20" s="8">
        <f t="shared" si="0"/>
        <v>12</v>
      </c>
      <c r="B20" s="9" t="s">
        <v>428</v>
      </c>
      <c r="C20" s="9" t="s">
        <v>376</v>
      </c>
      <c r="D20" s="9">
        <v>2</v>
      </c>
      <c r="E20" s="9"/>
      <c r="F20" s="9"/>
      <c r="G20" s="9"/>
      <c r="H20" s="9"/>
      <c r="I20" s="9"/>
      <c r="J20" s="9"/>
      <c r="K20" s="9">
        <v>1</v>
      </c>
      <c r="L20" s="18"/>
      <c r="M20" s="9"/>
      <c r="N20" s="9"/>
      <c r="O20" s="9"/>
    </row>
    <row r="21" spans="1:15" ht="11.25">
      <c r="A21" s="8">
        <f t="shared" si="0"/>
        <v>13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18"/>
      <c r="M21" s="9"/>
      <c r="N21" s="9"/>
      <c r="O21" s="9"/>
    </row>
    <row r="22" spans="1:15" s="22" customFormat="1" ht="11.25">
      <c r="A22" s="20"/>
      <c r="B22" s="21"/>
      <c r="C22" s="21" t="s">
        <v>183</v>
      </c>
      <c r="D22" s="21">
        <f>SUM(D8:D21)</f>
        <v>28</v>
      </c>
      <c r="E22" s="21"/>
      <c r="F22" s="21"/>
      <c r="G22" s="21"/>
      <c r="H22" s="21"/>
      <c r="I22" s="21"/>
      <c r="J22" s="21"/>
      <c r="K22" s="21">
        <f>SUM(K8:K21)</f>
        <v>16</v>
      </c>
      <c r="L22" s="21">
        <f>SUM(L8:L21)</f>
        <v>0</v>
      </c>
      <c r="M22" s="21"/>
      <c r="N22" s="21"/>
      <c r="O22" s="21"/>
    </row>
    <row r="23" ht="6.75" customHeight="1"/>
    <row r="24" ht="11.25">
      <c r="N24" s="4" t="s">
        <v>26</v>
      </c>
    </row>
    <row r="25" spans="2:14" ht="11.25">
      <c r="B25" s="5" t="s">
        <v>25</v>
      </c>
      <c r="N25" s="5" t="s">
        <v>18</v>
      </c>
    </row>
    <row r="26" ht="11.25">
      <c r="N26" s="5" t="s">
        <v>19</v>
      </c>
    </row>
  </sheetData>
  <sheetProtection/>
  <mergeCells count="12">
    <mergeCell ref="M5:M7"/>
    <mergeCell ref="N5:N7"/>
    <mergeCell ref="O5:O7"/>
    <mergeCell ref="K6:K7"/>
    <mergeCell ref="L6:L7"/>
    <mergeCell ref="K5:L5"/>
    <mergeCell ref="E7:J7"/>
    <mergeCell ref="A5:A7"/>
    <mergeCell ref="B5:B7"/>
    <mergeCell ref="C5:C7"/>
    <mergeCell ref="D5:D7"/>
    <mergeCell ref="E5:J5"/>
  </mergeCells>
  <printOptions/>
  <pageMargins left="0.17" right="0.17" top="0.26" bottom="0.3" header="0.17" footer="0.16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Smart</cp:lastModifiedBy>
  <cp:lastPrinted>2015-06-22T23:53:11Z</cp:lastPrinted>
  <dcterms:created xsi:type="dcterms:W3CDTF">1996-10-14T23:33:28Z</dcterms:created>
  <dcterms:modified xsi:type="dcterms:W3CDTF">2015-06-23T07:23:45Z</dcterms:modified>
  <cp:category/>
  <cp:version/>
  <cp:contentType/>
  <cp:contentStatus/>
</cp:coreProperties>
</file>